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480" yWindow="45" windowWidth="19410" windowHeight="11010"/>
  </bookViews>
  <sheets>
    <sheet name="Collapse Fragility Tool" sheetId="1" r:id="rId1"/>
  </sheets>
  <definedNames>
    <definedName name="dispersion">'Collapse Fragility Tool'!$C$22</definedName>
    <definedName name="median">'Collapse Fragility Tool'!$C$21</definedName>
    <definedName name="n">'Collapse Fragility Tool'!#REF!</definedName>
    <definedName name="solver_adj" localSheetId="0" hidden="1">'Collapse Fragility Tool'!$C$21:$C$22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'Collapse Fragility Tool'!$C$22</definedName>
    <definedName name="solver_lhs2" localSheetId="0" hidden="1">'Collapse Fragility Tool'!$C$21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'Collapse Fragility Tool'!$G$21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hs1" localSheetId="0" hidden="1">0.01</definedName>
    <definedName name="solver_rhs2" localSheetId="0" hidden="1">0.01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1"/>
  <c r="D19"/>
  <c r="D18"/>
  <c r="D17"/>
  <c r="D16"/>
  <c r="D15"/>
  <c r="D14"/>
  <c r="D13"/>
  <c r="D12"/>
  <c r="D11"/>
  <c r="D10"/>
  <c r="D9"/>
  <c r="D8"/>
  <c r="D7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E14"/>
  <c r="F14"/>
  <c r="E15"/>
  <c r="F15"/>
  <c r="G15"/>
  <c r="E16"/>
  <c r="F16"/>
  <c r="G16"/>
  <c r="E17"/>
  <c r="F17"/>
  <c r="G17"/>
  <c r="E18"/>
  <c r="F18"/>
  <c r="E19"/>
  <c r="E12"/>
  <c r="E13"/>
  <c r="F13"/>
  <c r="G13"/>
  <c r="L8"/>
  <c r="L9"/>
  <c r="L10"/>
  <c r="L7"/>
  <c r="E7"/>
  <c r="F7"/>
  <c r="E8"/>
  <c r="F8"/>
  <c r="E9"/>
  <c r="E10"/>
  <c r="F10"/>
  <c r="E11"/>
  <c r="F11"/>
  <c r="F19"/>
  <c r="G19"/>
  <c r="G10"/>
  <c r="F9"/>
  <c r="G11"/>
  <c r="G18"/>
  <c r="G14"/>
  <c r="F12"/>
  <c r="G12"/>
  <c r="G7"/>
  <c r="G8"/>
  <c r="G9"/>
</calcChain>
</file>

<file path=xl/comments1.xml><?xml version="1.0" encoding="utf-8"?>
<comments xmlns="http://schemas.openxmlformats.org/spreadsheetml/2006/main">
  <authors>
    <author xml:space="preserve"> Jack Baker</author>
  </authors>
  <commentList>
    <comment ref="C7" authorId="0">
      <text>
        <r>
          <rPr>
            <sz val="9"/>
            <color indexed="81"/>
            <rFont val="Tahoma"/>
            <family val="2"/>
          </rPr>
          <t>The user should populate the gray-shaded cells with results from analysis</t>
        </r>
      </text>
    </comment>
    <comment ref="L7" authorId="0">
      <text>
        <r>
          <rPr>
            <sz val="9"/>
            <color indexed="81"/>
            <rFont val="Tahoma"/>
            <family val="2"/>
          </rPr>
          <t xml:space="preserve">These columns are used to produce the solid line in the figure </t>
        </r>
      </text>
    </comment>
    <comment ref="C21" authorId="0">
      <text>
        <r>
          <rPr>
            <sz val="9"/>
            <color indexed="81"/>
            <rFont val="Tahoma"/>
            <family val="2"/>
          </rPr>
          <t>Let Solver change these two values</t>
        </r>
      </text>
    </comment>
    <comment ref="G21" authorId="0">
      <text>
        <r>
          <rPr>
            <sz val="9"/>
            <color indexed="81"/>
            <rFont val="Tahoma"/>
            <family val="2"/>
          </rPr>
          <t>Run Solver to maximize this cell</t>
        </r>
      </text>
    </comment>
  </commentList>
</comments>
</file>

<file path=xl/sharedStrings.xml><?xml version="1.0" encoding="utf-8"?>
<sst xmlns="http://schemas.openxmlformats.org/spreadsheetml/2006/main" count="16" uniqueCount="15">
  <si>
    <t>Likelihood</t>
  </si>
  <si>
    <t>Log likelihood</t>
  </si>
  <si>
    <t xml:space="preserve">sum = </t>
  </si>
  <si>
    <t>CDF</t>
  </si>
  <si>
    <t>Sa</t>
  </si>
  <si>
    <t>median Sa</t>
  </si>
  <si>
    <t>Fraction causing collapse</t>
  </si>
  <si>
    <r>
      <t>σ</t>
    </r>
    <r>
      <rPr>
        <vertAlign val="subscript"/>
        <sz val="10"/>
        <rFont val="Arial"/>
        <family val="2"/>
      </rPr>
      <t>lnSa</t>
    </r>
  </si>
  <si>
    <t>Number of collapses</t>
  </si>
  <si>
    <t>Theoretical fragility function</t>
  </si>
  <si>
    <t>Number of analyses</t>
  </si>
  <si>
    <t>FEMA P-58 Conditional Probability of Collapse Curve Fit tool</t>
  </si>
  <si>
    <t>developed by Jack Baker</t>
  </si>
  <si>
    <t>distributed August 2012</t>
  </si>
  <si>
    <t>last updated July 15, 2011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</si>
</sst>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43" fontId="0" fillId="0" borderId="0" xfId="1" applyFont="1"/>
    <xf numFmtId="0" fontId="5" fillId="0" borderId="0" xfId="0" applyFont="1"/>
    <xf numFmtId="0" fontId="0" fillId="2" borderId="0" xfId="0" applyFill="1"/>
    <xf numFmtId="164" fontId="0" fillId="2" borderId="0" xfId="0" applyNumberFormat="1" applyFill="1"/>
    <xf numFmtId="0" fontId="0" fillId="0" borderId="1" xfId="0" applyBorder="1"/>
    <xf numFmtId="43" fontId="0" fillId="0" borderId="2" xfId="1" applyFont="1" applyBorder="1"/>
    <xf numFmtId="0" fontId="0" fillId="0" borderId="3" xfId="0" applyBorder="1"/>
    <xf numFmtId="43" fontId="0" fillId="0" borderId="4" xfId="1" applyFont="1" applyBorder="1"/>
    <xf numFmtId="0" fontId="0" fillId="0" borderId="5" xfId="0" applyBorder="1"/>
    <xf numFmtId="43" fontId="0" fillId="0" borderId="6" xfId="1" applyFont="1" applyBorder="1"/>
    <xf numFmtId="0" fontId="0" fillId="3" borderId="1" xfId="0" applyFill="1" applyBorder="1"/>
    <xf numFmtId="37" fontId="7" fillId="3" borderId="2" xfId="1" applyNumberFormat="1" applyFont="1" applyFill="1" applyBorder="1"/>
    <xf numFmtId="0" fontId="0" fillId="3" borderId="3" xfId="0" applyFill="1" applyBorder="1"/>
    <xf numFmtId="37" fontId="7" fillId="3" borderId="4" xfId="1" applyNumberFormat="1" applyFont="1" applyFill="1" applyBorder="1"/>
    <xf numFmtId="0" fontId="0" fillId="3" borderId="5" xfId="0" applyFill="1" applyBorder="1"/>
    <xf numFmtId="37" fontId="7" fillId="3" borderId="6" xfId="1" applyNumberFormat="1" applyFont="1" applyFill="1" applyBorder="1"/>
    <xf numFmtId="39" fontId="0" fillId="0" borderId="1" xfId="1" applyNumberFormat="1" applyFont="1" applyFill="1" applyBorder="1"/>
    <xf numFmtId="43" fontId="0" fillId="0" borderId="7" xfId="1" applyFont="1" applyBorder="1"/>
    <xf numFmtId="164" fontId="0" fillId="0" borderId="7" xfId="0" applyNumberFormat="1" applyBorder="1"/>
    <xf numFmtId="164" fontId="0" fillId="0" borderId="2" xfId="0" applyNumberFormat="1" applyBorder="1"/>
    <xf numFmtId="39" fontId="0" fillId="0" borderId="3" xfId="1" applyNumberFormat="1" applyFont="1" applyFill="1" applyBorder="1"/>
    <xf numFmtId="43" fontId="0" fillId="0" borderId="0" xfId="1" applyFont="1" applyBorder="1"/>
    <xf numFmtId="164" fontId="0" fillId="0" borderId="0" xfId="0" applyNumberFormat="1" applyBorder="1"/>
    <xf numFmtId="164" fontId="0" fillId="0" borderId="4" xfId="0" applyNumberFormat="1" applyBorder="1"/>
    <xf numFmtId="39" fontId="0" fillId="0" borderId="5" xfId="1" applyNumberFormat="1" applyFont="1" applyFill="1" applyBorder="1"/>
    <xf numFmtId="43" fontId="0" fillId="0" borderId="8" xfId="1" applyFont="1" applyBorder="1"/>
    <xf numFmtId="164" fontId="0" fillId="0" borderId="8" xfId="0" applyNumberFormat="1" applyBorder="1"/>
    <xf numFmtId="164" fontId="0" fillId="0" borderId="6" xfId="0" applyNumberFormat="1" applyBorder="1"/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165" fontId="0" fillId="0" borderId="0" xfId="1" applyNumberFormat="1" applyFont="1"/>
    <xf numFmtId="0" fontId="1" fillId="0" borderId="0" xfId="0" applyFont="1"/>
    <xf numFmtId="17" fontId="1" fillId="0" borderId="0" xfId="0" applyNumberFormat="1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plotArea>
      <c:layout>
        <c:manualLayout>
          <c:layoutTarget val="inner"/>
          <c:xMode val="edge"/>
          <c:yMode val="edge"/>
          <c:x val="0.11166730975271698"/>
          <c:y val="4.1009463722397485E-2"/>
          <c:w val="0.84736237101579059"/>
          <c:h val="0.79133585036886278"/>
        </c:manualLayout>
      </c:layout>
      <c:scatterChart>
        <c:scatterStyle val="lineMarker"/>
        <c:ser>
          <c:idx val="0"/>
          <c:order val="0"/>
          <c:tx>
            <c:v>Observed data</c:v>
          </c:tx>
          <c:spPr>
            <a:ln w="47625">
              <a:noFill/>
            </a:ln>
          </c:spPr>
          <c:xVal>
            <c:numRef>
              <c:f>'Collapse Fragility Tool'!$A$7:$A$19</c:f>
              <c:numCache>
                <c:formatCode>General</c:formatCode>
                <c:ptCount val="13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</c:numCache>
            </c:numRef>
          </c:xVal>
          <c:yVal>
            <c:numRef>
              <c:f>'Collapse Fragility Tool'!$D$7:$D$19</c:f>
              <c:numCache>
                <c:formatCode>#,##0.00_);\(#,##0.00\)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2.5000000000000001E-2</c:v>
                </c:pt>
                <c:pt idx="4">
                  <c:v>7.4999999999999997E-2</c:v>
                </c:pt>
                <c:pt idx="5">
                  <c:v>0.1</c:v>
                </c:pt>
                <c:pt idx="6">
                  <c:v>0.15</c:v>
                </c:pt>
                <c:pt idx="7">
                  <c:v>0.25</c:v>
                </c:pt>
                <c:pt idx="8">
                  <c:v>0.375</c:v>
                </c:pt>
                <c:pt idx="9">
                  <c:v>0.55000000000000004</c:v>
                </c:pt>
                <c:pt idx="10">
                  <c:v>0.52500000000000002</c:v>
                </c:pt>
                <c:pt idx="11">
                  <c:v>0.65</c:v>
                </c:pt>
                <c:pt idx="12">
                  <c:v>0.75</c:v>
                </c:pt>
              </c:numCache>
            </c:numRef>
          </c:yVal>
        </c:ser>
        <c:ser>
          <c:idx val="1"/>
          <c:order val="1"/>
          <c:tx>
            <c:v>Fitted fragility function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'Collapse Fragility Tool'!$K$7:$K$31</c:f>
              <c:numCache>
                <c:formatCode>General</c:formatCode>
                <c:ptCount val="2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</c:numCache>
            </c:numRef>
          </c:xVal>
          <c:yVal>
            <c:numRef>
              <c:f>'Collapse Fragility Tool'!$L$7:$L$31</c:f>
              <c:numCache>
                <c:formatCode>_(* #,##0.00_);_(* \(#,##0.00\);_(* "-"??_);_(@_)</c:formatCode>
                <c:ptCount val="25"/>
                <c:pt idx="0">
                  <c:v>4.2947366859847747E-9</c:v>
                </c:pt>
                <c:pt idx="1">
                  <c:v>2.8658250918245365E-5</c:v>
                </c:pt>
                <c:pt idx="2">
                  <c:v>1.3065308765469741E-3</c:v>
                </c:pt>
                <c:pt idx="3">
                  <c:v>1.0989608937089224E-2</c:v>
                </c:pt>
                <c:pt idx="4">
                  <c:v>4.1559570870408624E-2</c:v>
                </c:pt>
                <c:pt idx="5">
                  <c:v>0.10078981612101789</c:v>
                </c:pt>
                <c:pt idx="6">
                  <c:v>0.18628026525405428</c:v>
                </c:pt>
                <c:pt idx="7">
                  <c:v>0.28847037678677412</c:v>
                </c:pt>
                <c:pt idx="8">
                  <c:v>0.39612064854267448</c:v>
                </c:pt>
                <c:pt idx="9">
                  <c:v>0.5</c:v>
                </c:pt>
                <c:pt idx="10">
                  <c:v>0.59416626925084615</c:v>
                </c:pt>
                <c:pt idx="11">
                  <c:v>0.67573449742066116</c:v>
                </c:pt>
                <c:pt idx="12">
                  <c:v>0.7440591959035332</c:v>
                </c:pt>
                <c:pt idx="13">
                  <c:v>0.7998766141402579</c:v>
                </c:pt>
                <c:pt idx="14">
                  <c:v>0.84462815269670488</c:v>
                </c:pt>
                <c:pt idx="15">
                  <c:v>0.88000445705332786</c:v>
                </c:pt>
                <c:pt idx="16">
                  <c:v>0.90767462128025167</c:v>
                </c:pt>
                <c:pt idx="17">
                  <c:v>0.92914687112891714</c:v>
                </c:pt>
                <c:pt idx="18">
                  <c:v>0.94571289156146476</c:v>
                </c:pt>
                <c:pt idx="19">
                  <c:v>0.95844042912959138</c:v>
                </c:pt>
                <c:pt idx="20">
                  <c:v>0.9681907010493247</c:v>
                </c:pt>
                <c:pt idx="21">
                  <c:v>0.97564626217208561</c:v>
                </c:pt>
                <c:pt idx="22">
                  <c:v>0.98134122087558362</c:v>
                </c:pt>
                <c:pt idx="23">
                  <c:v>0.98568965005179388</c:v>
                </c:pt>
                <c:pt idx="24">
                  <c:v>0.98901039106291089</c:v>
                </c:pt>
              </c:numCache>
            </c:numRef>
          </c:yVal>
        </c:ser>
        <c:axId val="148961152"/>
        <c:axId val="155038848"/>
      </c:scatterChart>
      <c:valAx>
        <c:axId val="148961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Sa</a:t>
                </a:r>
              </a:p>
            </c:rich>
          </c:tx>
          <c:layout/>
        </c:title>
        <c:numFmt formatCode="General" sourceLinked="1"/>
        <c:tickLblPos val="nextTo"/>
        <c:crossAx val="155038848"/>
        <c:crosses val="autoZero"/>
        <c:crossBetween val="midCat"/>
      </c:valAx>
      <c:valAx>
        <c:axId val="155038848"/>
        <c:scaling>
          <c:orientation val="minMax"/>
          <c:max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P(c|Sa=x)</a:t>
                </a:r>
              </a:p>
            </c:rich>
          </c:tx>
          <c:layout/>
        </c:title>
        <c:numFmt formatCode="#,##0.0_);\(#,##0.0\)" sourceLinked="0"/>
        <c:tickLblPos val="nextTo"/>
        <c:crossAx val="148961152"/>
        <c:crosses val="autoZero"/>
        <c:crossBetween val="midCat"/>
        <c:majorUnit val="0.2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54528472573851217"/>
          <c:y val="0.18519497841373098"/>
          <c:w val="0.36483504892135676"/>
          <c:h val="0.1779894935124198"/>
        </c:manualLayout>
      </c:layout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printSettings>
    <c:headerFooter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425449</xdr:colOff>
      <xdr:row>24</xdr:row>
      <xdr:rowOff>0</xdr:rowOff>
    </xdr:from>
    <xdr:to>
      <xdr:col>8</xdr:col>
      <xdr:colOff>188382</xdr:colOff>
      <xdr:row>50</xdr:row>
      <xdr:rowOff>63500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tabSelected="1" workbookViewId="0">
      <selection activeCell="A5" sqref="A5"/>
    </sheetView>
  </sheetViews>
  <sheetFormatPr defaultColWidth="8.85546875" defaultRowHeight="12.75"/>
  <cols>
    <col min="1" max="1" width="12.42578125" customWidth="1"/>
    <col min="2" max="4" width="12.85546875" customWidth="1"/>
    <col min="5" max="5" width="12.42578125" customWidth="1"/>
    <col min="6" max="6" width="13" customWidth="1"/>
    <col min="8" max="8" width="5.85546875" customWidth="1"/>
    <col min="9" max="9" width="11" customWidth="1"/>
    <col min="10" max="10" width="5.28515625" customWidth="1"/>
    <col min="11" max="11" width="12.42578125" bestFit="1" customWidth="1"/>
  </cols>
  <sheetData>
    <row r="1" spans="1:12">
      <c r="A1" s="35" t="s">
        <v>11</v>
      </c>
    </row>
    <row r="2" spans="1:12">
      <c r="A2" s="35" t="s">
        <v>12</v>
      </c>
    </row>
    <row r="3" spans="1:12">
      <c r="A3" s="36" t="s">
        <v>13</v>
      </c>
    </row>
    <row r="4" spans="1:12">
      <c r="A4" s="35" t="s">
        <v>14</v>
      </c>
    </row>
    <row r="6" spans="1:12" s="1" customFormat="1" ht="38.25">
      <c r="A6" s="1" t="s">
        <v>4</v>
      </c>
      <c r="B6" s="1" t="s">
        <v>10</v>
      </c>
      <c r="C6" s="1" t="s">
        <v>8</v>
      </c>
      <c r="D6" s="1" t="s">
        <v>6</v>
      </c>
      <c r="E6" s="1" t="s">
        <v>9</v>
      </c>
      <c r="F6" s="1" t="s">
        <v>0</v>
      </c>
      <c r="G6" s="1" t="s">
        <v>1</v>
      </c>
      <c r="K6" s="1" t="s">
        <v>4</v>
      </c>
      <c r="L6" s="1" t="s">
        <v>3</v>
      </c>
    </row>
    <row r="7" spans="1:12">
      <c r="A7" s="13">
        <v>0.1</v>
      </c>
      <c r="B7" s="31">
        <v>40</v>
      </c>
      <c r="C7" s="14">
        <v>0</v>
      </c>
      <c r="D7" s="19">
        <f>C7/B7</f>
        <v>0</v>
      </c>
      <c r="E7" s="20">
        <f t="shared" ref="E7:E13" si="0">NORMDIST(LN(A7),LN(median),dispersion,TRUE)</f>
        <v>4.2947366859847747E-9</v>
      </c>
      <c r="F7" s="21">
        <f>BINOMDIST(C7,B7,E7,FALSE)</f>
        <v>0.99999982821054734</v>
      </c>
      <c r="G7" s="22">
        <f t="shared" ref="G7:G13" si="1">LN(F7)</f>
        <v>-1.717894674189722E-7</v>
      </c>
      <c r="K7" s="7">
        <v>0.1</v>
      </c>
      <c r="L7" s="8">
        <f>NORMDIST(LN(K7),LN(median),dispersion,TRUE)</f>
        <v>4.2947366859847747E-9</v>
      </c>
    </row>
    <row r="8" spans="1:12">
      <c r="A8" s="15">
        <v>0.2</v>
      </c>
      <c r="B8" s="32">
        <v>40</v>
      </c>
      <c r="C8" s="16">
        <v>0</v>
      </c>
      <c r="D8" s="23">
        <f t="shared" ref="D8:D19" si="2">C8/B8</f>
        <v>0</v>
      </c>
      <c r="E8" s="24">
        <f t="shared" si="0"/>
        <v>2.8658250918245365E-5</v>
      </c>
      <c r="F8" s="25">
        <f t="shared" ref="F8:F19" si="3">BINOMDIST(C8,B8,E8,FALSE)</f>
        <v>0.99885431034115701</v>
      </c>
      <c r="G8" s="26">
        <f t="shared" si="1"/>
        <v>-1.1463464629505498E-3</v>
      </c>
      <c r="K8" s="9">
        <v>0.2</v>
      </c>
      <c r="L8" s="10">
        <f>NORMDIST(LN(K8),LN(median),dispersion,TRUE)</f>
        <v>2.8658250918245365E-5</v>
      </c>
    </row>
    <row r="9" spans="1:12">
      <c r="A9" s="15">
        <v>0.3</v>
      </c>
      <c r="B9" s="32">
        <v>40</v>
      </c>
      <c r="C9" s="16">
        <v>0</v>
      </c>
      <c r="D9" s="23">
        <f t="shared" si="2"/>
        <v>0</v>
      </c>
      <c r="E9" s="24">
        <f t="shared" si="0"/>
        <v>1.3065308765469741E-3</v>
      </c>
      <c r="F9" s="25">
        <f t="shared" si="3"/>
        <v>0.9490484714939631</v>
      </c>
      <c r="G9" s="26">
        <f t="shared" si="1"/>
        <v>-5.2295405286718367E-2</v>
      </c>
      <c r="K9" s="9">
        <v>0.3</v>
      </c>
      <c r="L9" s="10">
        <f>NORMDIST(LN(K9),LN(median),dispersion,TRUE)</f>
        <v>1.3065308765469741E-3</v>
      </c>
    </row>
    <row r="10" spans="1:12">
      <c r="A10" s="15">
        <v>0.4</v>
      </c>
      <c r="B10" s="32">
        <v>40</v>
      </c>
      <c r="C10" s="16">
        <v>1</v>
      </c>
      <c r="D10" s="23">
        <f t="shared" si="2"/>
        <v>2.5000000000000001E-2</v>
      </c>
      <c r="E10" s="24">
        <f t="shared" si="0"/>
        <v>1.0989608937089224E-2</v>
      </c>
      <c r="F10" s="25">
        <f t="shared" si="3"/>
        <v>0.28567718455690433</v>
      </c>
      <c r="G10" s="26">
        <f t="shared" si="1"/>
        <v>-1.2528928309779701</v>
      </c>
      <c r="K10" s="9">
        <v>0.4</v>
      </c>
      <c r="L10" s="10">
        <f>NORMDIST(LN(K10),LN(median),dispersion,TRUE)</f>
        <v>1.0989608937089224E-2</v>
      </c>
    </row>
    <row r="11" spans="1:12">
      <c r="A11" s="15">
        <v>0.5</v>
      </c>
      <c r="B11" s="32">
        <v>40</v>
      </c>
      <c r="C11" s="16">
        <v>3</v>
      </c>
      <c r="D11" s="23">
        <f t="shared" si="2"/>
        <v>7.4999999999999997E-2</v>
      </c>
      <c r="E11" s="24">
        <f t="shared" si="0"/>
        <v>4.1559570870408624E-2</v>
      </c>
      <c r="F11" s="25">
        <f t="shared" si="3"/>
        <v>0.14746186782950094</v>
      </c>
      <c r="G11" s="26">
        <f t="shared" si="1"/>
        <v>-1.9141856598149671</v>
      </c>
      <c r="K11" s="9">
        <v>0.5</v>
      </c>
      <c r="L11" s="10">
        <f t="shared" ref="L11:L31" si="4">NORMDIST(LN(K11),LN(median),dispersion,TRUE)</f>
        <v>4.1559570870408624E-2</v>
      </c>
    </row>
    <row r="12" spans="1:12">
      <c r="A12" s="15">
        <v>0.6</v>
      </c>
      <c r="B12" s="32">
        <v>40</v>
      </c>
      <c r="C12" s="16">
        <v>4</v>
      </c>
      <c r="D12" s="23">
        <f t="shared" si="2"/>
        <v>0.1</v>
      </c>
      <c r="E12" s="24">
        <f t="shared" si="0"/>
        <v>0.10078981612101789</v>
      </c>
      <c r="F12" s="25">
        <f t="shared" si="3"/>
        <v>0.20585863723220502</v>
      </c>
      <c r="G12" s="26">
        <f t="shared" si="1"/>
        <v>-1.5805655727822261</v>
      </c>
      <c r="K12" s="9">
        <v>0.6</v>
      </c>
      <c r="L12" s="10">
        <f t="shared" si="4"/>
        <v>0.10078981612101789</v>
      </c>
    </row>
    <row r="13" spans="1:12">
      <c r="A13" s="15">
        <v>0.7</v>
      </c>
      <c r="B13" s="32">
        <v>40</v>
      </c>
      <c r="C13" s="16">
        <v>6</v>
      </c>
      <c r="D13" s="23">
        <f t="shared" si="2"/>
        <v>0.15</v>
      </c>
      <c r="E13" s="24">
        <f t="shared" si="0"/>
        <v>0.18628026525405428</v>
      </c>
      <c r="F13" s="25">
        <f t="shared" si="3"/>
        <v>0.14497526619018586</v>
      </c>
      <c r="G13" s="26">
        <f t="shared" si="1"/>
        <v>-1.9311921291103624</v>
      </c>
      <c r="K13" s="9">
        <v>0.7</v>
      </c>
      <c r="L13" s="10">
        <f t="shared" si="4"/>
        <v>0.18628026525405428</v>
      </c>
    </row>
    <row r="14" spans="1:12">
      <c r="A14" s="15">
        <v>0.8</v>
      </c>
      <c r="B14" s="32">
        <v>40</v>
      </c>
      <c r="C14" s="16">
        <v>10</v>
      </c>
      <c r="D14" s="23">
        <f t="shared" si="2"/>
        <v>0.25</v>
      </c>
      <c r="E14" s="24">
        <f t="shared" ref="E14:E19" si="5">NORMDIST(LN(A14),LN(median),dispersion,TRUE)</f>
        <v>0.28847037678677412</v>
      </c>
      <c r="F14" s="25">
        <f t="shared" si="3"/>
        <v>0.124458268169734</v>
      </c>
      <c r="G14" s="26">
        <f t="shared" ref="G14:G19" si="6">LN(F14)</f>
        <v>-2.0837848146917408</v>
      </c>
      <c r="K14" s="9">
        <v>0.8</v>
      </c>
      <c r="L14" s="10">
        <f t="shared" si="4"/>
        <v>0.28847037678677412</v>
      </c>
    </row>
    <row r="15" spans="1:12">
      <c r="A15" s="15">
        <v>0.9</v>
      </c>
      <c r="B15" s="32">
        <v>40</v>
      </c>
      <c r="C15" s="16">
        <v>15</v>
      </c>
      <c r="D15" s="23">
        <f t="shared" si="2"/>
        <v>0.375</v>
      </c>
      <c r="E15" s="24">
        <f t="shared" si="5"/>
        <v>0.39612064854267448</v>
      </c>
      <c r="F15" s="25">
        <f t="shared" si="3"/>
        <v>0.12464259968609535</v>
      </c>
      <c r="G15" s="26">
        <f t="shared" si="6"/>
        <v>-2.0823048395186832</v>
      </c>
      <c r="K15" s="9">
        <v>0.9</v>
      </c>
      <c r="L15" s="10">
        <f t="shared" si="4"/>
        <v>0.39612064854267448</v>
      </c>
    </row>
    <row r="16" spans="1:12">
      <c r="A16" s="15">
        <v>1</v>
      </c>
      <c r="B16" s="32">
        <v>40</v>
      </c>
      <c r="C16" s="16">
        <v>22</v>
      </c>
      <c r="D16" s="23">
        <f t="shared" si="2"/>
        <v>0.55000000000000004</v>
      </c>
      <c r="E16" s="24">
        <f t="shared" si="5"/>
        <v>0.5</v>
      </c>
      <c r="F16" s="25">
        <f t="shared" si="3"/>
        <v>0.10311874739272754</v>
      </c>
      <c r="G16" s="26">
        <f t="shared" si="6"/>
        <v>-2.2718740675086941</v>
      </c>
      <c r="K16" s="9">
        <v>1</v>
      </c>
      <c r="L16" s="10">
        <f t="shared" si="4"/>
        <v>0.5</v>
      </c>
    </row>
    <row r="17" spans="1:12">
      <c r="A17" s="15">
        <v>1.1000000000000001</v>
      </c>
      <c r="B17" s="32">
        <v>40</v>
      </c>
      <c r="C17" s="16">
        <v>21</v>
      </c>
      <c r="D17" s="23">
        <f t="shared" si="2"/>
        <v>0.52500000000000002</v>
      </c>
      <c r="E17" s="24">
        <f t="shared" si="5"/>
        <v>0.59416626925084615</v>
      </c>
      <c r="F17" s="25">
        <f t="shared" si="3"/>
        <v>8.4896358781595113E-2</v>
      </c>
      <c r="G17" s="26">
        <f t="shared" si="6"/>
        <v>-2.4663240749050002</v>
      </c>
      <c r="K17" s="9">
        <v>1.1000000000000001</v>
      </c>
      <c r="L17" s="10">
        <f t="shared" si="4"/>
        <v>0.59416626925084615</v>
      </c>
    </row>
    <row r="18" spans="1:12">
      <c r="A18" s="15">
        <v>1.2</v>
      </c>
      <c r="B18" s="32">
        <v>40</v>
      </c>
      <c r="C18" s="16">
        <v>26</v>
      </c>
      <c r="D18" s="23">
        <f t="shared" si="2"/>
        <v>0.65</v>
      </c>
      <c r="E18" s="24">
        <f t="shared" si="5"/>
        <v>0.67573449742066116</v>
      </c>
      <c r="F18" s="25">
        <f t="shared" si="3"/>
        <v>0.12371049041766718</v>
      </c>
      <c r="G18" s="26">
        <f t="shared" si="6"/>
        <v>-2.089811197862832</v>
      </c>
      <c r="K18" s="9">
        <v>1.2</v>
      </c>
      <c r="L18" s="10">
        <f t="shared" si="4"/>
        <v>0.67573449742066116</v>
      </c>
    </row>
    <row r="19" spans="1:12">
      <c r="A19" s="17">
        <v>1.3</v>
      </c>
      <c r="B19" s="33">
        <v>40</v>
      </c>
      <c r="C19" s="18">
        <v>30</v>
      </c>
      <c r="D19" s="27">
        <f t="shared" si="2"/>
        <v>0.75</v>
      </c>
      <c r="E19" s="28">
        <f t="shared" si="5"/>
        <v>0.7440591959035332</v>
      </c>
      <c r="F19" s="29">
        <f t="shared" si="3"/>
        <v>0.14382749522148325</v>
      </c>
      <c r="G19" s="30">
        <f t="shared" si="6"/>
        <v>-1.939140647372438</v>
      </c>
      <c r="K19" s="9">
        <v>1.3</v>
      </c>
      <c r="L19" s="10">
        <f t="shared" si="4"/>
        <v>0.7440591959035332</v>
      </c>
    </row>
    <row r="20" spans="1:12">
      <c r="K20" s="9">
        <v>1.4</v>
      </c>
      <c r="L20" s="10">
        <f t="shared" si="4"/>
        <v>0.7998766141402579</v>
      </c>
    </row>
    <row r="21" spans="1:12">
      <c r="B21" s="4" t="s">
        <v>5</v>
      </c>
      <c r="C21" s="5">
        <v>1</v>
      </c>
      <c r="F21" s="2" t="s">
        <v>2</v>
      </c>
      <c r="G21" s="6">
        <f>SUM(G7:G19)</f>
        <v>-19.66551775808405</v>
      </c>
      <c r="K21" s="9">
        <v>1.5</v>
      </c>
      <c r="L21" s="10">
        <f t="shared" si="4"/>
        <v>0.84462815269670488</v>
      </c>
    </row>
    <row r="22" spans="1:12" ht="15.75">
      <c r="B22" s="4" t="s">
        <v>7</v>
      </c>
      <c r="C22" s="5">
        <v>0.4</v>
      </c>
      <c r="E22" s="2"/>
      <c r="K22" s="9">
        <v>1.6</v>
      </c>
      <c r="L22" s="10">
        <f t="shared" si="4"/>
        <v>0.88000445705332786</v>
      </c>
    </row>
    <row r="23" spans="1:12">
      <c r="K23" s="9">
        <v>1.7</v>
      </c>
      <c r="L23" s="10">
        <f t="shared" si="4"/>
        <v>0.90767462128025167</v>
      </c>
    </row>
    <row r="24" spans="1:12">
      <c r="K24" s="9">
        <v>1.8</v>
      </c>
      <c r="L24" s="10">
        <f t="shared" si="4"/>
        <v>0.92914687112891714</v>
      </c>
    </row>
    <row r="25" spans="1:12">
      <c r="K25" s="9">
        <v>1.9</v>
      </c>
      <c r="L25" s="10">
        <f t="shared" si="4"/>
        <v>0.94571289156146476</v>
      </c>
    </row>
    <row r="26" spans="1:12">
      <c r="K26" s="9">
        <v>2</v>
      </c>
      <c r="L26" s="10">
        <f t="shared" si="4"/>
        <v>0.95844042912959138</v>
      </c>
    </row>
    <row r="27" spans="1:12">
      <c r="K27" s="9">
        <v>2.1</v>
      </c>
      <c r="L27" s="10">
        <f t="shared" si="4"/>
        <v>0.9681907010493247</v>
      </c>
    </row>
    <row r="28" spans="1:12">
      <c r="K28" s="9">
        <v>2.2000000000000002</v>
      </c>
      <c r="L28" s="10">
        <f t="shared" si="4"/>
        <v>0.97564626217208561</v>
      </c>
    </row>
    <row r="29" spans="1:12">
      <c r="K29" s="9">
        <v>2.2999999999999998</v>
      </c>
      <c r="L29" s="10">
        <f t="shared" si="4"/>
        <v>0.98134122087558362</v>
      </c>
    </row>
    <row r="30" spans="1:12">
      <c r="K30" s="9">
        <v>2.4</v>
      </c>
      <c r="L30" s="10">
        <f t="shared" si="4"/>
        <v>0.98568965005179388</v>
      </c>
    </row>
    <row r="31" spans="1:12">
      <c r="K31" s="11">
        <v>2.5</v>
      </c>
      <c r="L31" s="12">
        <f t="shared" si="4"/>
        <v>0.98901039106291089</v>
      </c>
    </row>
    <row r="34" spans="11:11">
      <c r="K34" s="3"/>
    </row>
    <row r="35" spans="11:11">
      <c r="K35" s="3"/>
    </row>
    <row r="36" spans="11:11">
      <c r="K36" s="3"/>
    </row>
    <row r="37" spans="11:11">
      <c r="K37" s="34"/>
    </row>
    <row r="38" spans="11:11">
      <c r="K38" s="3"/>
    </row>
    <row r="39" spans="11:11">
      <c r="K39" s="3"/>
    </row>
    <row r="40" spans="11:11">
      <c r="K40" s="3"/>
    </row>
    <row r="41" spans="11:11">
      <c r="K41" s="3"/>
    </row>
    <row r="42" spans="11:11">
      <c r="K42" s="3"/>
    </row>
    <row r="43" spans="11:11">
      <c r="K43" s="3"/>
    </row>
    <row r="44" spans="11:11">
      <c r="K44" s="3"/>
    </row>
    <row r="45" spans="11:11">
      <c r="K45" s="3"/>
    </row>
    <row r="46" spans="11:11">
      <c r="K46" s="3"/>
    </row>
    <row r="47" spans="11:11">
      <c r="K47" s="3"/>
    </row>
    <row r="48" spans="11:11">
      <c r="K48" s="3"/>
    </row>
    <row r="49" spans="11:11">
      <c r="K49" s="3"/>
    </row>
    <row r="50" spans="11:11">
      <c r="K50" s="3"/>
    </row>
    <row r="51" spans="11:11">
      <c r="K51" s="3"/>
    </row>
    <row r="52" spans="11:11">
      <c r="K52" s="3"/>
    </row>
  </sheetData>
  <phoneticPr fontId="3" type="noConversion"/>
  <pageMargins left="0.75" right="0.75" top="1" bottom="1" header="0.5" footer="0.5"/>
  <pageSetup orientation="portrait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Collapse Fragility Tool</vt:lpstr>
      <vt:lpstr>dispersion</vt:lpstr>
      <vt:lpstr>median</vt:lpstr>
    </vt:vector>
  </TitlesOfParts>
  <Company>Stanford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Baker</dc:creator>
  <cp:lastModifiedBy>Ayse Hortacsu</cp:lastModifiedBy>
  <dcterms:created xsi:type="dcterms:W3CDTF">2008-05-02T16:57:02Z</dcterms:created>
  <dcterms:modified xsi:type="dcterms:W3CDTF">2012-08-17T17:55:12Z</dcterms:modified>
</cp:coreProperties>
</file>