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alohman\Desktop\"/>
    </mc:Choice>
  </mc:AlternateContent>
  <xr:revisionPtr revIDLastSave="0" documentId="13_ncr:1_{795F11B2-8FDE-43CC-BBE3-F1A018C8263A}" xr6:coauthVersionLast="41" xr6:coauthVersionMax="41" xr10:uidLastSave="{00000000-0000-0000-0000-000000000000}"/>
  <workbookProtection workbookAlgorithmName="SHA-512" workbookHashValue="ZnwW5r3iH/MezEgrKK21rNSbtcws8j8tUSB4Q3gb9vKVF/6oy4BExU8JDdVYY4AOoFoMixPcAggqlyf5CYjAYg==" workbookSaltValue="Nxcj436STGznJV8j2mkvBw==" workbookSpinCount="100000" lockStructure="1"/>
  <bookViews>
    <workbookView xWindow="32880" yWindow="2100" windowWidth="21600" windowHeight="11055" tabRatio="832" xr2:uid="{00000000-000D-0000-FFFF-FFFF00000000}"/>
  </bookViews>
  <sheets>
    <sheet name="PDA Numbers" sheetId="4" r:id="rId1"/>
    <sheet name="Average Award Amounts" sheetId="6" r:id="rId2"/>
    <sheet name="Natl Avg Award Amt &amp; Comparison" sheetId="3" r:id="rId3"/>
    <sheet name="Cost Estimates by County" sheetId="5" r:id="rId4"/>
    <sheet name="Cost Estimates" sheetId="2" r:id="rId5"/>
  </sheets>
  <definedNames>
    <definedName name="Counties">'PDA Numbers'!$A$8:$A$9</definedName>
    <definedName name="INTY">'PDA Numbers'!$M$2:$M$3</definedName>
    <definedName name="_xlnm.Print_Area" localSheetId="1">'Average Award Amounts'!$A$1:$D$21</definedName>
    <definedName name="_xlnm.Print_Area" localSheetId="4">'Cost Estimates'!$A$1:$E$27</definedName>
    <definedName name="_xlnm.Print_Area" localSheetId="2">'Natl Avg Award Amt &amp; Comparison'!$A$1:$A$8</definedName>
    <definedName name="_xlnm.Print_Area" localSheetId="0">'PDA Numbers'!$A$1:$K$59</definedName>
    <definedName name="_xlnm.Print_Titles" localSheetId="0">'PDA Numbers'!$1:$7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3" l="1"/>
  <c r="B8" i="3"/>
  <c r="B15" i="3" l="1"/>
  <c r="F9" i="4"/>
  <c r="Q9" i="4" s="1"/>
  <c r="H6" i="5" s="1"/>
  <c r="B59" i="4"/>
  <c r="F8" i="4"/>
  <c r="K59" i="4"/>
  <c r="C8" i="2" s="1"/>
  <c r="C14" i="2" s="1"/>
  <c r="Y58" i="4"/>
  <c r="Y57" i="4"/>
  <c r="Y52" i="4"/>
  <c r="Y53" i="4"/>
  <c r="Y54" i="4"/>
  <c r="Y55" i="4"/>
  <c r="Y56" i="4"/>
  <c r="Y48" i="4"/>
  <c r="Y49" i="4"/>
  <c r="Y50" i="4"/>
  <c r="Y51" i="4"/>
  <c r="Y46" i="4"/>
  <c r="Y45" i="4"/>
  <c r="Y44" i="4"/>
  <c r="Y43" i="4"/>
  <c r="Y42" i="4"/>
  <c r="Y41" i="4"/>
  <c r="Y47" i="4"/>
  <c r="Y36" i="4"/>
  <c r="Y37" i="4"/>
  <c r="Y38" i="4"/>
  <c r="Y39" i="4"/>
  <c r="Y40" i="4"/>
  <c r="Y30" i="4"/>
  <c r="Y31" i="4"/>
  <c r="Y32" i="4"/>
  <c r="Y33" i="4"/>
  <c r="Y34" i="4"/>
  <c r="Y35" i="4"/>
  <c r="Y26" i="4"/>
  <c r="Y27" i="4"/>
  <c r="Y28" i="4"/>
  <c r="Y29" i="4"/>
  <c r="Y25" i="4"/>
  <c r="Y24" i="4"/>
  <c r="Y23" i="4"/>
  <c r="Y22" i="4"/>
  <c r="Y21" i="4"/>
  <c r="Y20" i="4"/>
  <c r="Y19" i="4"/>
  <c r="Y18" i="4"/>
  <c r="Y17" i="4"/>
  <c r="Y16" i="4"/>
  <c r="Y15" i="4"/>
  <c r="Y14" i="4"/>
  <c r="Y13" i="4"/>
  <c r="Y12" i="4"/>
  <c r="Y11" i="4"/>
  <c r="Y10" i="4"/>
  <c r="Y9" i="4"/>
  <c r="R49" i="4"/>
  <c r="K46" i="5" s="1"/>
  <c r="L46" i="5" s="1"/>
  <c r="R58" i="4"/>
  <c r="K55" i="5" s="1"/>
  <c r="L55" i="5" s="1"/>
  <c r="R57" i="4"/>
  <c r="K54" i="5" s="1"/>
  <c r="L54" i="5" s="1"/>
  <c r="R56" i="4"/>
  <c r="K53" i="5" s="1"/>
  <c r="L53" i="5" s="1"/>
  <c r="R55" i="4"/>
  <c r="K52" i="5" s="1"/>
  <c r="L52" i="5" s="1"/>
  <c r="R54" i="4"/>
  <c r="K51" i="5" s="1"/>
  <c r="L51" i="5" s="1"/>
  <c r="R53" i="4"/>
  <c r="K50" i="5" s="1"/>
  <c r="L50" i="5" s="1"/>
  <c r="R52" i="4"/>
  <c r="K49" i="5" s="1"/>
  <c r="L49" i="5" s="1"/>
  <c r="R51" i="4"/>
  <c r="K48" i="5" s="1"/>
  <c r="L48" i="5" s="1"/>
  <c r="R50" i="4"/>
  <c r="K47" i="5" s="1"/>
  <c r="L47" i="5" s="1"/>
  <c r="R48" i="4"/>
  <c r="K45" i="5" s="1"/>
  <c r="L45" i="5" s="1"/>
  <c r="R47" i="4"/>
  <c r="K44" i="5" s="1"/>
  <c r="L44" i="5" s="1"/>
  <c r="R46" i="4"/>
  <c r="K43" i="5" s="1"/>
  <c r="L43" i="5" s="1"/>
  <c r="R45" i="4"/>
  <c r="K42" i="5" s="1"/>
  <c r="L42" i="5" s="1"/>
  <c r="R44" i="4"/>
  <c r="K41" i="5" s="1"/>
  <c r="L41" i="5" s="1"/>
  <c r="R43" i="4"/>
  <c r="K40" i="5" s="1"/>
  <c r="L40" i="5" s="1"/>
  <c r="R42" i="4"/>
  <c r="K39" i="5" s="1"/>
  <c r="L39" i="5" s="1"/>
  <c r="R41" i="4"/>
  <c r="K38" i="5" s="1"/>
  <c r="L38" i="5" s="1"/>
  <c r="R40" i="4"/>
  <c r="K37" i="5" s="1"/>
  <c r="L37" i="5" s="1"/>
  <c r="R39" i="4"/>
  <c r="K36" i="5" s="1"/>
  <c r="L36" i="5" s="1"/>
  <c r="R38" i="4"/>
  <c r="K35" i="5" s="1"/>
  <c r="L35" i="5" s="1"/>
  <c r="R37" i="4"/>
  <c r="K34" i="5" s="1"/>
  <c r="L34" i="5" s="1"/>
  <c r="R36" i="4"/>
  <c r="K33" i="5" s="1"/>
  <c r="L33" i="5" s="1"/>
  <c r="R35" i="4"/>
  <c r="K32" i="5" s="1"/>
  <c r="L32" i="5" s="1"/>
  <c r="R34" i="4"/>
  <c r="K31" i="5" s="1"/>
  <c r="L31" i="5" s="1"/>
  <c r="R33" i="4"/>
  <c r="K30" i="5" s="1"/>
  <c r="L30" i="5" s="1"/>
  <c r="R32" i="4"/>
  <c r="K29" i="5" s="1"/>
  <c r="L29" i="5" s="1"/>
  <c r="R31" i="4"/>
  <c r="K28" i="5" s="1"/>
  <c r="L28" i="5" s="1"/>
  <c r="R30" i="4"/>
  <c r="K27" i="5" s="1"/>
  <c r="L27" i="5" s="1"/>
  <c r="R29" i="4"/>
  <c r="K26" i="5" s="1"/>
  <c r="L26" i="5" s="1"/>
  <c r="R28" i="4"/>
  <c r="K25" i="5" s="1"/>
  <c r="L25" i="5" s="1"/>
  <c r="R27" i="4"/>
  <c r="K24" i="5" s="1"/>
  <c r="L24" i="5" s="1"/>
  <c r="R26" i="4"/>
  <c r="K23" i="5" s="1"/>
  <c r="L23" i="5" s="1"/>
  <c r="R25" i="4"/>
  <c r="K22" i="5" s="1"/>
  <c r="L22" i="5" s="1"/>
  <c r="R24" i="4"/>
  <c r="K21" i="5" s="1"/>
  <c r="L21" i="5" s="1"/>
  <c r="R23" i="4"/>
  <c r="K20" i="5" s="1"/>
  <c r="L20" i="5" s="1"/>
  <c r="R22" i="4"/>
  <c r="K19" i="5" s="1"/>
  <c r="L19" i="5" s="1"/>
  <c r="R21" i="4"/>
  <c r="K18" i="5" s="1"/>
  <c r="L18" i="5" s="1"/>
  <c r="R20" i="4"/>
  <c r="K17" i="5" s="1"/>
  <c r="L17" i="5" s="1"/>
  <c r="R19" i="4"/>
  <c r="K16" i="5" s="1"/>
  <c r="L16" i="5" s="1"/>
  <c r="R18" i="4"/>
  <c r="K15" i="5" s="1"/>
  <c r="L15" i="5" s="1"/>
  <c r="R17" i="4"/>
  <c r="K14" i="5" s="1"/>
  <c r="L14" i="5" s="1"/>
  <c r="R16" i="4"/>
  <c r="K13" i="5" s="1"/>
  <c r="L13" i="5" s="1"/>
  <c r="R15" i="4"/>
  <c r="K12" i="5" s="1"/>
  <c r="L12" i="5" s="1"/>
  <c r="R14" i="4"/>
  <c r="K11" i="5" s="1"/>
  <c r="L11" i="5" s="1"/>
  <c r="R13" i="4"/>
  <c r="K10" i="5" s="1"/>
  <c r="L10" i="5" s="1"/>
  <c r="R12" i="4"/>
  <c r="K9" i="5" s="1"/>
  <c r="L9" i="5" s="1"/>
  <c r="R11" i="4"/>
  <c r="K8" i="5" s="1"/>
  <c r="L8" i="5" s="1"/>
  <c r="R10" i="4"/>
  <c r="K7" i="5" s="1"/>
  <c r="L7" i="5" s="1"/>
  <c r="R9" i="4"/>
  <c r="K6" i="5" s="1"/>
  <c r="L6" i="5" s="1"/>
  <c r="B11" i="3"/>
  <c r="C10" i="2" s="1"/>
  <c r="C12" i="2"/>
  <c r="B2" i="3"/>
  <c r="C11" i="2" s="1"/>
  <c r="A11" i="3"/>
  <c r="A5" i="3"/>
  <c r="A2" i="3"/>
  <c r="R8" i="4"/>
  <c r="K5" i="5" s="1"/>
  <c r="L5" i="5" s="1"/>
  <c r="Y8" i="4"/>
  <c r="Y5" i="4"/>
  <c r="O8" i="4"/>
  <c r="X5" i="4" s="1"/>
  <c r="T8" i="4"/>
  <c r="Q5" i="5" s="1"/>
  <c r="R5" i="5" s="1"/>
  <c r="F10" i="4"/>
  <c r="Q10" i="4" s="1"/>
  <c r="H7" i="5" s="1"/>
  <c r="I7" i="5" s="1"/>
  <c r="F11" i="4"/>
  <c r="Q11" i="4" s="1"/>
  <c r="H8" i="5" s="1"/>
  <c r="F12" i="4"/>
  <c r="Q12" i="4" s="1"/>
  <c r="H9" i="5" s="1"/>
  <c r="I9" i="5" s="1"/>
  <c r="F13" i="4"/>
  <c r="Q13" i="4" s="1"/>
  <c r="H10" i="5" s="1"/>
  <c r="I10" i="5" s="1"/>
  <c r="F14" i="4"/>
  <c r="Q14" i="4" s="1"/>
  <c r="H11" i="5" s="1"/>
  <c r="F15" i="4"/>
  <c r="Q15" i="4" s="1"/>
  <c r="H12" i="5" s="1"/>
  <c r="I12" i="5" s="1"/>
  <c r="F16" i="4"/>
  <c r="Q16" i="4" s="1"/>
  <c r="H13" i="5" s="1"/>
  <c r="F17" i="4"/>
  <c r="Q17" i="4" s="1"/>
  <c r="H14" i="5" s="1"/>
  <c r="I14" i="5" s="1"/>
  <c r="F18" i="4"/>
  <c r="Q18" i="4" s="1"/>
  <c r="H15" i="5" s="1"/>
  <c r="F19" i="4"/>
  <c r="Q19" i="4" s="1"/>
  <c r="H16" i="5" s="1"/>
  <c r="I16" i="5" s="1"/>
  <c r="F20" i="4"/>
  <c r="Q20" i="4" s="1"/>
  <c r="H17" i="5" s="1"/>
  <c r="F21" i="4"/>
  <c r="Q21" i="4" s="1"/>
  <c r="H18" i="5" s="1"/>
  <c r="I18" i="5" s="1"/>
  <c r="F22" i="4"/>
  <c r="Q22" i="4" s="1"/>
  <c r="H19" i="5" s="1"/>
  <c r="F23" i="4"/>
  <c r="Q23" i="4" s="1"/>
  <c r="H20" i="5" s="1"/>
  <c r="I20" i="5" s="1"/>
  <c r="F24" i="4"/>
  <c r="Q24" i="4" s="1"/>
  <c r="H21" i="5" s="1"/>
  <c r="F25" i="4"/>
  <c r="Q25" i="4" s="1"/>
  <c r="H22" i="5" s="1"/>
  <c r="I22" i="5" s="1"/>
  <c r="F26" i="4"/>
  <c r="Q26" i="4" s="1"/>
  <c r="H23" i="5" s="1"/>
  <c r="F27" i="4"/>
  <c r="Q27" i="4" s="1"/>
  <c r="H24" i="5" s="1"/>
  <c r="I24" i="5" s="1"/>
  <c r="F28" i="4"/>
  <c r="Q28" i="4" s="1"/>
  <c r="H25" i="5" s="1"/>
  <c r="F29" i="4"/>
  <c r="Q29" i="4" s="1"/>
  <c r="H26" i="5" s="1"/>
  <c r="I26" i="5" s="1"/>
  <c r="F30" i="4"/>
  <c r="Q30" i="4" s="1"/>
  <c r="H27" i="5" s="1"/>
  <c r="F31" i="4"/>
  <c r="Q31" i="4" s="1"/>
  <c r="H28" i="5" s="1"/>
  <c r="I28" i="5" s="1"/>
  <c r="F32" i="4"/>
  <c r="Q32" i="4" s="1"/>
  <c r="H29" i="5" s="1"/>
  <c r="F33" i="4"/>
  <c r="Q33" i="4" s="1"/>
  <c r="H30" i="5" s="1"/>
  <c r="I30" i="5" s="1"/>
  <c r="F34" i="4"/>
  <c r="Q34" i="4" s="1"/>
  <c r="H31" i="5" s="1"/>
  <c r="F35" i="4"/>
  <c r="Q35" i="4" s="1"/>
  <c r="H32" i="5" s="1"/>
  <c r="I32" i="5" s="1"/>
  <c r="F36" i="4"/>
  <c r="Q36" i="4" s="1"/>
  <c r="H33" i="5" s="1"/>
  <c r="F37" i="4"/>
  <c r="Q37" i="4" s="1"/>
  <c r="H34" i="5" s="1"/>
  <c r="I34" i="5" s="1"/>
  <c r="F38" i="4"/>
  <c r="Q38" i="4" s="1"/>
  <c r="H35" i="5" s="1"/>
  <c r="F39" i="4"/>
  <c r="Q39" i="4" s="1"/>
  <c r="H36" i="5" s="1"/>
  <c r="I36" i="5" s="1"/>
  <c r="F40" i="4"/>
  <c r="Q40" i="4" s="1"/>
  <c r="H37" i="5" s="1"/>
  <c r="F41" i="4"/>
  <c r="Q41" i="4" s="1"/>
  <c r="H38" i="5" s="1"/>
  <c r="I38" i="5" s="1"/>
  <c r="F42" i="4"/>
  <c r="Q42" i="4" s="1"/>
  <c r="H39" i="5" s="1"/>
  <c r="F43" i="4"/>
  <c r="Q43" i="4" s="1"/>
  <c r="H40" i="5" s="1"/>
  <c r="I40" i="5" s="1"/>
  <c r="F44" i="4"/>
  <c r="Q44" i="4" s="1"/>
  <c r="H41" i="5" s="1"/>
  <c r="F45" i="4"/>
  <c r="Q45" i="4" s="1"/>
  <c r="H42" i="5" s="1"/>
  <c r="I42" i="5" s="1"/>
  <c r="F46" i="4"/>
  <c r="Q46" i="4" s="1"/>
  <c r="H43" i="5" s="1"/>
  <c r="F47" i="4"/>
  <c r="Q47" i="4" s="1"/>
  <c r="H44" i="5" s="1"/>
  <c r="I44" i="5" s="1"/>
  <c r="F48" i="4"/>
  <c r="Q48" i="4" s="1"/>
  <c r="H45" i="5" s="1"/>
  <c r="F49" i="4"/>
  <c r="Q49" i="4" s="1"/>
  <c r="H46" i="5" s="1"/>
  <c r="I46" i="5" s="1"/>
  <c r="F50" i="4"/>
  <c r="Q50" i="4" s="1"/>
  <c r="H47" i="5" s="1"/>
  <c r="F51" i="4"/>
  <c r="Q51" i="4" s="1"/>
  <c r="H48" i="5" s="1"/>
  <c r="I48" i="5" s="1"/>
  <c r="F52" i="4"/>
  <c r="Q52" i="4" s="1"/>
  <c r="H49" i="5" s="1"/>
  <c r="F53" i="4"/>
  <c r="Q53" i="4" s="1"/>
  <c r="H50" i="5" s="1"/>
  <c r="I50" i="5" s="1"/>
  <c r="F54" i="4"/>
  <c r="Q54" i="4" s="1"/>
  <c r="H51" i="5" s="1"/>
  <c r="F55" i="4"/>
  <c r="Q55" i="4" s="1"/>
  <c r="H52" i="5" s="1"/>
  <c r="I52" i="5" s="1"/>
  <c r="F56" i="4"/>
  <c r="Q56" i="4" s="1"/>
  <c r="H53" i="5" s="1"/>
  <c r="F57" i="4"/>
  <c r="Q57" i="4" s="1"/>
  <c r="H54" i="5" s="1"/>
  <c r="I54" i="5" s="1"/>
  <c r="F58" i="4"/>
  <c r="Q58" i="4" s="1"/>
  <c r="H55" i="5" s="1"/>
  <c r="S8" i="4"/>
  <c r="N5" i="5" s="1"/>
  <c r="O5" i="5" s="1"/>
  <c r="E59" i="4"/>
  <c r="D59" i="4"/>
  <c r="S52" i="4"/>
  <c r="N49" i="5" s="1"/>
  <c r="O49" i="5" s="1"/>
  <c r="S51" i="4"/>
  <c r="N48" i="5" s="1"/>
  <c r="O48" i="5" s="1"/>
  <c r="T9" i="4"/>
  <c r="Q6" i="5" s="1"/>
  <c r="R6" i="5" s="1"/>
  <c r="T10" i="4"/>
  <c r="Q7" i="5" s="1"/>
  <c r="R7" i="5" s="1"/>
  <c r="T11" i="4"/>
  <c r="Q8" i="5" s="1"/>
  <c r="R8" i="5" s="1"/>
  <c r="T12" i="4"/>
  <c r="T13" i="4"/>
  <c r="Q10" i="5" s="1"/>
  <c r="R10" i="5" s="1"/>
  <c r="T14" i="4"/>
  <c r="T15" i="4"/>
  <c r="Q12" i="5" s="1"/>
  <c r="R12" i="5" s="1"/>
  <c r="T16" i="4"/>
  <c r="Q13" i="5" s="1"/>
  <c r="R13" i="5" s="1"/>
  <c r="T17" i="4"/>
  <c r="Q14" i="5" s="1"/>
  <c r="R14" i="5" s="1"/>
  <c r="T18" i="4"/>
  <c r="Q15" i="5" s="1"/>
  <c r="R15" i="5" s="1"/>
  <c r="T22" i="4"/>
  <c r="Q19" i="5" s="1"/>
  <c r="R19" i="5" s="1"/>
  <c r="T23" i="4"/>
  <c r="T24" i="4"/>
  <c r="Q21" i="5" s="1"/>
  <c r="R21" i="5" s="1"/>
  <c r="T25" i="4"/>
  <c r="Q22" i="5" s="1"/>
  <c r="R22" i="5" s="1"/>
  <c r="T26" i="4"/>
  <c r="Q23" i="5" s="1"/>
  <c r="R23" i="5" s="1"/>
  <c r="T27" i="4"/>
  <c r="Q24" i="5" s="1"/>
  <c r="R24" i="5" s="1"/>
  <c r="T28" i="4"/>
  <c r="T29" i="4"/>
  <c r="Q26" i="5" s="1"/>
  <c r="R26" i="5" s="1"/>
  <c r="T30" i="4"/>
  <c r="Q27" i="5" s="1"/>
  <c r="R27" i="5" s="1"/>
  <c r="T31" i="4"/>
  <c r="Q28" i="5" s="1"/>
  <c r="R28" i="5" s="1"/>
  <c r="T32" i="4"/>
  <c r="Q29" i="5" s="1"/>
  <c r="R29" i="5" s="1"/>
  <c r="T33" i="4"/>
  <c r="T34" i="4"/>
  <c r="Q31" i="5" s="1"/>
  <c r="R31" i="5" s="1"/>
  <c r="T35" i="4"/>
  <c r="T36" i="4"/>
  <c r="Q33" i="5" s="1"/>
  <c r="R33" i="5" s="1"/>
  <c r="T37" i="4"/>
  <c r="Q34" i="5" s="1"/>
  <c r="R34" i="5" s="1"/>
  <c r="T38" i="4"/>
  <c r="Q35" i="5" s="1"/>
  <c r="R35" i="5" s="1"/>
  <c r="T39" i="4"/>
  <c r="T40" i="4"/>
  <c r="Q37" i="5" s="1"/>
  <c r="R37" i="5" s="1"/>
  <c r="T41" i="4"/>
  <c r="Q38" i="5" s="1"/>
  <c r="R38" i="5" s="1"/>
  <c r="T42" i="4"/>
  <c r="Q39" i="5" s="1"/>
  <c r="R39" i="5" s="1"/>
  <c r="T43" i="4"/>
  <c r="Q40" i="5" s="1"/>
  <c r="R40" i="5" s="1"/>
  <c r="T44" i="4"/>
  <c r="Q41" i="5" s="1"/>
  <c r="R41" i="5" s="1"/>
  <c r="T45" i="4"/>
  <c r="Q42" i="5" s="1"/>
  <c r="R42" i="5" s="1"/>
  <c r="T46" i="4"/>
  <c r="Q43" i="5" s="1"/>
  <c r="R43" i="5" s="1"/>
  <c r="T47" i="4"/>
  <c r="Q44" i="5" s="1"/>
  <c r="R44" i="5" s="1"/>
  <c r="T48" i="4"/>
  <c r="Q45" i="5" s="1"/>
  <c r="R45" i="5" s="1"/>
  <c r="T49" i="4"/>
  <c r="T50" i="4"/>
  <c r="Q47" i="5" s="1"/>
  <c r="R47" i="5" s="1"/>
  <c r="T51" i="4"/>
  <c r="T52" i="4"/>
  <c r="Q49" i="5" s="1"/>
  <c r="R49" i="5" s="1"/>
  <c r="T53" i="4"/>
  <c r="Q50" i="5" s="1"/>
  <c r="R50" i="5" s="1"/>
  <c r="T54" i="4"/>
  <c r="Q51" i="5" s="1"/>
  <c r="R51" i="5" s="1"/>
  <c r="T55" i="4"/>
  <c r="T56" i="4"/>
  <c r="Q53" i="5" s="1"/>
  <c r="R53" i="5" s="1"/>
  <c r="T57" i="4"/>
  <c r="Q54" i="5" s="1"/>
  <c r="R54" i="5" s="1"/>
  <c r="T58" i="4"/>
  <c r="Q55" i="5" s="1"/>
  <c r="R55" i="5" s="1"/>
  <c r="S9" i="4"/>
  <c r="N6" i="5" s="1"/>
  <c r="O6" i="5" s="1"/>
  <c r="S10" i="4"/>
  <c r="N7" i="5" s="1"/>
  <c r="O7" i="5" s="1"/>
  <c r="S11" i="4"/>
  <c r="N8" i="5" s="1"/>
  <c r="O8" i="5" s="1"/>
  <c r="S12" i="4"/>
  <c r="S13" i="4"/>
  <c r="N10" i="5" s="1"/>
  <c r="O10" i="5" s="1"/>
  <c r="S14" i="4"/>
  <c r="N11" i="5" s="1"/>
  <c r="O11" i="5" s="1"/>
  <c r="S15" i="4"/>
  <c r="N12" i="5" s="1"/>
  <c r="O12" i="5" s="1"/>
  <c r="S16" i="4"/>
  <c r="N13" i="5" s="1"/>
  <c r="O13" i="5" s="1"/>
  <c r="S17" i="4"/>
  <c r="S18" i="4"/>
  <c r="N15" i="5" s="1"/>
  <c r="O15" i="5" s="1"/>
  <c r="S22" i="4"/>
  <c r="N19" i="5" s="1"/>
  <c r="O19" i="5" s="1"/>
  <c r="S23" i="4"/>
  <c r="S24" i="4"/>
  <c r="S25" i="4"/>
  <c r="N22" i="5" s="1"/>
  <c r="O22" i="5" s="1"/>
  <c r="S26" i="4"/>
  <c r="N23" i="5" s="1"/>
  <c r="O23" i="5" s="1"/>
  <c r="S27" i="4"/>
  <c r="N24" i="5" s="1"/>
  <c r="O24" i="5" s="1"/>
  <c r="S28" i="4"/>
  <c r="N25" i="5" s="1"/>
  <c r="O25" i="5" s="1"/>
  <c r="S29" i="4"/>
  <c r="N26" i="5" s="1"/>
  <c r="O26" i="5" s="1"/>
  <c r="S30" i="4"/>
  <c r="N27" i="5" s="1"/>
  <c r="O27" i="5" s="1"/>
  <c r="S31" i="4"/>
  <c r="S32" i="4"/>
  <c r="N29" i="5" s="1"/>
  <c r="O29" i="5" s="1"/>
  <c r="S33" i="4"/>
  <c r="N30" i="5" s="1"/>
  <c r="O30" i="5" s="1"/>
  <c r="S34" i="4"/>
  <c r="S35" i="4"/>
  <c r="N32" i="5" s="1"/>
  <c r="O32" i="5" s="1"/>
  <c r="S36" i="4"/>
  <c r="S37" i="4"/>
  <c r="N34" i="5" s="1"/>
  <c r="O34" i="5" s="1"/>
  <c r="S38" i="4"/>
  <c r="N35" i="5" s="1"/>
  <c r="O35" i="5" s="1"/>
  <c r="S39" i="4"/>
  <c r="S40" i="4"/>
  <c r="S41" i="4"/>
  <c r="N38" i="5" s="1"/>
  <c r="O38" i="5" s="1"/>
  <c r="S42" i="4"/>
  <c r="N39" i="5" s="1"/>
  <c r="O39" i="5" s="1"/>
  <c r="S43" i="4"/>
  <c r="N40" i="5" s="1"/>
  <c r="O40" i="5" s="1"/>
  <c r="S44" i="4"/>
  <c r="N41" i="5" s="1"/>
  <c r="O41" i="5" s="1"/>
  <c r="S45" i="4"/>
  <c r="N42" i="5" s="1"/>
  <c r="O42" i="5" s="1"/>
  <c r="S46" i="4"/>
  <c r="N43" i="5" s="1"/>
  <c r="O43" i="5" s="1"/>
  <c r="S47" i="4"/>
  <c r="S48" i="4"/>
  <c r="N45" i="5" s="1"/>
  <c r="O45" i="5" s="1"/>
  <c r="S49" i="4"/>
  <c r="N46" i="5" s="1"/>
  <c r="O46" i="5" s="1"/>
  <c r="S50" i="4"/>
  <c r="N47" i="5" s="1"/>
  <c r="O47" i="5" s="1"/>
  <c r="S53" i="4"/>
  <c r="N50" i="5" s="1"/>
  <c r="O50" i="5" s="1"/>
  <c r="S54" i="4"/>
  <c r="S55" i="4"/>
  <c r="S56" i="4"/>
  <c r="S57" i="4"/>
  <c r="S58" i="4"/>
  <c r="O9" i="4"/>
  <c r="X9" i="4" s="1"/>
  <c r="O10" i="4"/>
  <c r="X10" i="4" s="1"/>
  <c r="O11" i="4"/>
  <c r="X11" i="4" s="1"/>
  <c r="O12" i="4"/>
  <c r="X12" i="4" s="1"/>
  <c r="O13" i="4"/>
  <c r="X13" i="4" s="1"/>
  <c r="O14" i="4"/>
  <c r="X14" i="4" s="1"/>
  <c r="O15" i="4"/>
  <c r="X15" i="4" s="1"/>
  <c r="O16" i="4"/>
  <c r="X16" i="4" s="1"/>
  <c r="O17" i="4"/>
  <c r="X17" i="4" s="1"/>
  <c r="O18" i="4"/>
  <c r="X18" i="4" s="1"/>
  <c r="O22" i="4"/>
  <c r="X22" i="4" s="1"/>
  <c r="O23" i="4"/>
  <c r="X23" i="4" s="1"/>
  <c r="O24" i="4"/>
  <c r="X24" i="4" s="1"/>
  <c r="O25" i="4"/>
  <c r="X25" i="4" s="1"/>
  <c r="O26" i="4"/>
  <c r="X26" i="4" s="1"/>
  <c r="O27" i="4"/>
  <c r="X27" i="4" s="1"/>
  <c r="O28" i="4"/>
  <c r="X28" i="4" s="1"/>
  <c r="O29" i="4"/>
  <c r="X29" i="4" s="1"/>
  <c r="O30" i="4"/>
  <c r="X30" i="4" s="1"/>
  <c r="O31" i="4"/>
  <c r="X31" i="4" s="1"/>
  <c r="O32" i="4"/>
  <c r="X32" i="4" s="1"/>
  <c r="O33" i="4"/>
  <c r="X33" i="4" s="1"/>
  <c r="O34" i="4"/>
  <c r="X34" i="4" s="1"/>
  <c r="O35" i="4"/>
  <c r="X35" i="4" s="1"/>
  <c r="O36" i="4"/>
  <c r="X36" i="4" s="1"/>
  <c r="O37" i="4"/>
  <c r="X37" i="4" s="1"/>
  <c r="O38" i="4"/>
  <c r="X38" i="4" s="1"/>
  <c r="O39" i="4"/>
  <c r="X39" i="4" s="1"/>
  <c r="O40" i="4"/>
  <c r="X40" i="4" s="1"/>
  <c r="O41" i="4"/>
  <c r="X41" i="4" s="1"/>
  <c r="O42" i="4"/>
  <c r="X42" i="4" s="1"/>
  <c r="O43" i="4"/>
  <c r="X43" i="4" s="1"/>
  <c r="O44" i="4"/>
  <c r="X44" i="4" s="1"/>
  <c r="O45" i="4"/>
  <c r="X45" i="4" s="1"/>
  <c r="O46" i="4"/>
  <c r="X46" i="4" s="1"/>
  <c r="O47" i="4"/>
  <c r="X47" i="4" s="1"/>
  <c r="O48" i="4"/>
  <c r="X48" i="4" s="1"/>
  <c r="O49" i="4"/>
  <c r="X49" i="4" s="1"/>
  <c r="O50" i="4"/>
  <c r="X50" i="4" s="1"/>
  <c r="O51" i="4"/>
  <c r="X51" i="4" s="1"/>
  <c r="O52" i="4"/>
  <c r="X52" i="4" s="1"/>
  <c r="O53" i="4"/>
  <c r="X53" i="4" s="1"/>
  <c r="O54" i="4"/>
  <c r="X54" i="4" s="1"/>
  <c r="O55" i="4"/>
  <c r="X55" i="4" s="1"/>
  <c r="O56" i="4"/>
  <c r="X56" i="4" s="1"/>
  <c r="O57" i="4"/>
  <c r="X57" i="4" s="1"/>
  <c r="O58" i="4"/>
  <c r="X58" i="4" s="1"/>
  <c r="N9" i="5"/>
  <c r="O9" i="5" s="1"/>
  <c r="N14" i="5"/>
  <c r="O14" i="5" s="1"/>
  <c r="N20" i="5"/>
  <c r="O20" i="5" s="1"/>
  <c r="N21" i="5"/>
  <c r="O21" i="5" s="1"/>
  <c r="N28" i="5"/>
  <c r="O28" i="5" s="1"/>
  <c r="N31" i="5"/>
  <c r="O31" i="5" s="1"/>
  <c r="N33" i="5"/>
  <c r="O33" i="5" s="1"/>
  <c r="N36" i="5"/>
  <c r="O36" i="5" s="1"/>
  <c r="N37" i="5"/>
  <c r="O37" i="5" s="1"/>
  <c r="N44" i="5"/>
  <c r="O44" i="5" s="1"/>
  <c r="N51" i="5"/>
  <c r="O51" i="5" s="1"/>
  <c r="N52" i="5"/>
  <c r="O52" i="5" s="1"/>
  <c r="N53" i="5"/>
  <c r="O53" i="5" s="1"/>
  <c r="N54" i="5"/>
  <c r="O54" i="5" s="1"/>
  <c r="N55" i="5"/>
  <c r="O55" i="5" s="1"/>
  <c r="Q9" i="5"/>
  <c r="R9" i="5" s="1"/>
  <c r="Q11" i="5"/>
  <c r="R11" i="5" s="1"/>
  <c r="Q30" i="5"/>
  <c r="R30" i="5" s="1"/>
  <c r="Q46" i="5"/>
  <c r="R46" i="5" s="1"/>
  <c r="B5" i="3"/>
  <c r="C21" i="2" s="1"/>
  <c r="D21" i="2" s="1"/>
  <c r="O19" i="4"/>
  <c r="X19" i="4" s="1"/>
  <c r="S19" i="4"/>
  <c r="N16" i="5" s="1"/>
  <c r="O16" i="5" s="1"/>
  <c r="T19" i="4"/>
  <c r="O20" i="4"/>
  <c r="X20" i="4" s="1"/>
  <c r="S20" i="4"/>
  <c r="N17" i="5" s="1"/>
  <c r="O17" i="5" s="1"/>
  <c r="T20" i="4"/>
  <c r="O21" i="4"/>
  <c r="X21" i="4" s="1"/>
  <c r="S21" i="4"/>
  <c r="N18" i="5" s="1"/>
  <c r="O18" i="5" s="1"/>
  <c r="T21" i="4"/>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B2" i="2"/>
  <c r="B3" i="2"/>
  <c r="C59" i="4"/>
  <c r="A5" i="5"/>
  <c r="Q52" i="5"/>
  <c r="R52" i="5" s="1"/>
  <c r="Q48" i="5"/>
  <c r="R48" i="5" s="1"/>
  <c r="Q36" i="5"/>
  <c r="R36" i="5" s="1"/>
  <c r="Q32" i="5"/>
  <c r="R32" i="5" s="1"/>
  <c r="Q20" i="5"/>
  <c r="R20" i="5" s="1"/>
  <c r="Q17" i="5"/>
  <c r="R17" i="5" s="1"/>
  <c r="Q25" i="5"/>
  <c r="R25" i="5" s="1"/>
  <c r="V19" i="4" l="1"/>
  <c r="X16" i="5" s="1"/>
  <c r="Y16" i="5" s="1"/>
  <c r="Z16" i="5" s="1"/>
  <c r="G9" i="4"/>
  <c r="AA9" i="4" s="1"/>
  <c r="C7" i="2"/>
  <c r="V20" i="4"/>
  <c r="X17" i="5" s="1"/>
  <c r="Y17" i="5" s="1"/>
  <c r="Z17" i="5" s="1"/>
  <c r="V13" i="4"/>
  <c r="X10" i="5" s="1"/>
  <c r="Y10" i="5" s="1"/>
  <c r="Z10" i="5" s="1"/>
  <c r="V11" i="4"/>
  <c r="X8" i="5" s="1"/>
  <c r="Y8" i="5" s="1"/>
  <c r="Z8" i="5" s="1"/>
  <c r="V9" i="4"/>
  <c r="X6" i="5" s="1"/>
  <c r="Y6" i="5" s="1"/>
  <c r="Z6" i="5" s="1"/>
  <c r="V8" i="4"/>
  <c r="X5" i="5" s="1"/>
  <c r="G15" i="4"/>
  <c r="G21" i="4"/>
  <c r="G19" i="4"/>
  <c r="G17" i="4"/>
  <c r="G13" i="4"/>
  <c r="G10" i="4"/>
  <c r="G12" i="4"/>
  <c r="G14" i="4"/>
  <c r="G16" i="4"/>
  <c r="G18" i="4"/>
  <c r="G20" i="4"/>
  <c r="G22" i="4"/>
  <c r="G24" i="4"/>
  <c r="G26" i="4"/>
  <c r="G28" i="4"/>
  <c r="G30" i="4"/>
  <c r="G32" i="4"/>
  <c r="G34" i="4"/>
  <c r="G36" i="4"/>
  <c r="G38" i="4"/>
  <c r="G40" i="4"/>
  <c r="G42" i="4"/>
  <c r="G44" i="4"/>
  <c r="G46" i="4"/>
  <c r="G48" i="4"/>
  <c r="G50" i="4"/>
  <c r="G52" i="4"/>
  <c r="G54" i="4"/>
  <c r="G56" i="4"/>
  <c r="G58" i="4"/>
  <c r="G11" i="4"/>
  <c r="G23" i="4"/>
  <c r="G25" i="4"/>
  <c r="G27" i="4"/>
  <c r="G29" i="4"/>
  <c r="G31" i="4"/>
  <c r="G33" i="4"/>
  <c r="G35" i="4"/>
  <c r="G37" i="4"/>
  <c r="G39" i="4"/>
  <c r="G41" i="4"/>
  <c r="G43" i="4"/>
  <c r="G45" i="4"/>
  <c r="G47" i="4"/>
  <c r="G49" i="4"/>
  <c r="G51" i="4"/>
  <c r="G53" i="4"/>
  <c r="G55" i="4"/>
  <c r="G57" i="4"/>
  <c r="P9" i="4"/>
  <c r="Z9" i="4" s="1"/>
  <c r="B6" i="5" s="1"/>
  <c r="Q8" i="4"/>
  <c r="H5" i="5" s="1"/>
  <c r="I5" i="5" s="1"/>
  <c r="J5" i="5" s="1"/>
  <c r="G8" i="4"/>
  <c r="F59" i="4"/>
  <c r="Q18" i="5"/>
  <c r="R18" i="5" s="1"/>
  <c r="V21" i="4"/>
  <c r="X18" i="5" s="1"/>
  <c r="Y18" i="5" s="1"/>
  <c r="Z18" i="5" s="1"/>
  <c r="V57" i="4"/>
  <c r="X54" i="5" s="1"/>
  <c r="Y54" i="5" s="1"/>
  <c r="Z54" i="5" s="1"/>
  <c r="V55" i="4"/>
  <c r="X52" i="5" s="1"/>
  <c r="Y52" i="5" s="1"/>
  <c r="Z52" i="5" s="1"/>
  <c r="V53" i="4"/>
  <c r="X50" i="5" s="1"/>
  <c r="Y50" i="5" s="1"/>
  <c r="Z50" i="5" s="1"/>
  <c r="V51" i="4"/>
  <c r="X48" i="5" s="1"/>
  <c r="Y48" i="5" s="1"/>
  <c r="Z48" i="5" s="1"/>
  <c r="V49" i="4"/>
  <c r="X46" i="5" s="1"/>
  <c r="Y46" i="5" s="1"/>
  <c r="Z46" i="5" s="1"/>
  <c r="V47" i="4"/>
  <c r="X44" i="5" s="1"/>
  <c r="Y44" i="5" s="1"/>
  <c r="Z44" i="5" s="1"/>
  <c r="V45" i="4"/>
  <c r="X42" i="5" s="1"/>
  <c r="Y42" i="5" s="1"/>
  <c r="Z42" i="5" s="1"/>
  <c r="V43" i="4"/>
  <c r="X40" i="5" s="1"/>
  <c r="Y40" i="5" s="1"/>
  <c r="Z40" i="5" s="1"/>
  <c r="V41" i="4"/>
  <c r="X38" i="5" s="1"/>
  <c r="Y38" i="5" s="1"/>
  <c r="Z38" i="5" s="1"/>
  <c r="V39" i="4"/>
  <c r="X36" i="5" s="1"/>
  <c r="Y36" i="5" s="1"/>
  <c r="Z36" i="5" s="1"/>
  <c r="V37" i="4"/>
  <c r="X34" i="5" s="1"/>
  <c r="Y34" i="5" s="1"/>
  <c r="Z34" i="5" s="1"/>
  <c r="V35" i="4"/>
  <c r="X32" i="5" s="1"/>
  <c r="Y32" i="5" s="1"/>
  <c r="Z32" i="5" s="1"/>
  <c r="V33" i="4"/>
  <c r="X30" i="5" s="1"/>
  <c r="Y30" i="5" s="1"/>
  <c r="Z30" i="5" s="1"/>
  <c r="V31" i="4"/>
  <c r="X28" i="5" s="1"/>
  <c r="Y28" i="5" s="1"/>
  <c r="Z28" i="5" s="1"/>
  <c r="V29" i="4"/>
  <c r="X26" i="5" s="1"/>
  <c r="Y26" i="5" s="1"/>
  <c r="Z26" i="5" s="1"/>
  <c r="V27" i="4"/>
  <c r="X24" i="5" s="1"/>
  <c r="Y24" i="5" s="1"/>
  <c r="Z24" i="5" s="1"/>
  <c r="V25" i="4"/>
  <c r="X22" i="5" s="1"/>
  <c r="Y22" i="5" s="1"/>
  <c r="Z22" i="5" s="1"/>
  <c r="V23" i="4"/>
  <c r="X20" i="5" s="1"/>
  <c r="Y20" i="5" s="1"/>
  <c r="Z20" i="5" s="1"/>
  <c r="V18" i="4"/>
  <c r="X15" i="5" s="1"/>
  <c r="Y15" i="5" s="1"/>
  <c r="Z15" i="5" s="1"/>
  <c r="V16" i="4"/>
  <c r="X13" i="5" s="1"/>
  <c r="Y13" i="5" s="1"/>
  <c r="Z13" i="5" s="1"/>
  <c r="V14" i="4"/>
  <c r="X11" i="5" s="1"/>
  <c r="Y11" i="5" s="1"/>
  <c r="Z11" i="5" s="1"/>
  <c r="Q16" i="5"/>
  <c r="R16" i="5" s="1"/>
  <c r="R56" i="5" s="1"/>
  <c r="B14" i="2" s="1"/>
  <c r="V12" i="4"/>
  <c r="X9" i="5" s="1"/>
  <c r="Y9" i="5" s="1"/>
  <c r="Z9" i="5" s="1"/>
  <c r="V58" i="4"/>
  <c r="X55" i="5" s="1"/>
  <c r="Y55" i="5" s="1"/>
  <c r="Z55" i="5" s="1"/>
  <c r="V56" i="4"/>
  <c r="X53" i="5" s="1"/>
  <c r="Y53" i="5" s="1"/>
  <c r="Z53" i="5" s="1"/>
  <c r="V54" i="4"/>
  <c r="X51" i="5" s="1"/>
  <c r="Y51" i="5" s="1"/>
  <c r="Z51" i="5" s="1"/>
  <c r="V52" i="4"/>
  <c r="X49" i="5" s="1"/>
  <c r="Y49" i="5" s="1"/>
  <c r="Z49" i="5" s="1"/>
  <c r="V50" i="4"/>
  <c r="X47" i="5" s="1"/>
  <c r="Y47" i="5" s="1"/>
  <c r="Z47" i="5" s="1"/>
  <c r="V48" i="4"/>
  <c r="X45" i="5" s="1"/>
  <c r="Y45" i="5" s="1"/>
  <c r="Z45" i="5" s="1"/>
  <c r="V46" i="4"/>
  <c r="X43" i="5" s="1"/>
  <c r="Y43" i="5" s="1"/>
  <c r="Z43" i="5" s="1"/>
  <c r="V44" i="4"/>
  <c r="X41" i="5" s="1"/>
  <c r="Y41" i="5" s="1"/>
  <c r="Z41" i="5" s="1"/>
  <c r="V42" i="4"/>
  <c r="X39" i="5" s="1"/>
  <c r="Y39" i="5" s="1"/>
  <c r="Z39" i="5" s="1"/>
  <c r="V40" i="4"/>
  <c r="X37" i="5" s="1"/>
  <c r="Y37" i="5" s="1"/>
  <c r="Z37" i="5" s="1"/>
  <c r="V38" i="4"/>
  <c r="X35" i="5" s="1"/>
  <c r="Y35" i="5" s="1"/>
  <c r="Z35" i="5" s="1"/>
  <c r="V36" i="4"/>
  <c r="X33" i="5" s="1"/>
  <c r="Y33" i="5" s="1"/>
  <c r="Z33" i="5" s="1"/>
  <c r="V34" i="4"/>
  <c r="X31" i="5" s="1"/>
  <c r="Y31" i="5" s="1"/>
  <c r="Z31" i="5" s="1"/>
  <c r="V32" i="4"/>
  <c r="X29" i="5" s="1"/>
  <c r="Y29" i="5" s="1"/>
  <c r="Z29" i="5" s="1"/>
  <c r="V30" i="4"/>
  <c r="X27" i="5" s="1"/>
  <c r="Y27" i="5" s="1"/>
  <c r="Z27" i="5" s="1"/>
  <c r="V28" i="4"/>
  <c r="X25" i="5" s="1"/>
  <c r="Y25" i="5" s="1"/>
  <c r="Z25" i="5" s="1"/>
  <c r="V26" i="4"/>
  <c r="X23" i="5" s="1"/>
  <c r="Y23" i="5" s="1"/>
  <c r="Z23" i="5" s="1"/>
  <c r="V24" i="4"/>
  <c r="X21" i="5" s="1"/>
  <c r="Y21" i="5" s="1"/>
  <c r="Z21" i="5" s="1"/>
  <c r="V22" i="4"/>
  <c r="X19" i="5" s="1"/>
  <c r="Y19" i="5" s="1"/>
  <c r="Z19" i="5" s="1"/>
  <c r="V17" i="4"/>
  <c r="X14" i="5" s="1"/>
  <c r="Y14" i="5" s="1"/>
  <c r="Z14" i="5" s="1"/>
  <c r="V15" i="4"/>
  <c r="X12" i="5" s="1"/>
  <c r="Y12" i="5" s="1"/>
  <c r="Z12" i="5" s="1"/>
  <c r="V10" i="4"/>
  <c r="X7" i="5" s="1"/>
  <c r="Y7" i="5" s="1"/>
  <c r="Z7" i="5" s="1"/>
  <c r="M5" i="5"/>
  <c r="T59" i="4"/>
  <c r="T60" i="4" s="1"/>
  <c r="O59" i="4"/>
  <c r="O60" i="4" s="1"/>
  <c r="M8" i="5"/>
  <c r="M10" i="5"/>
  <c r="M12" i="5"/>
  <c r="M14" i="5"/>
  <c r="M16" i="5"/>
  <c r="M18" i="5"/>
  <c r="M20" i="5"/>
  <c r="M22" i="5"/>
  <c r="M24" i="5"/>
  <c r="M26" i="5"/>
  <c r="M28" i="5"/>
  <c r="M30" i="5"/>
  <c r="M32" i="5"/>
  <c r="M34" i="5"/>
  <c r="M36" i="5"/>
  <c r="M38" i="5"/>
  <c r="M40" i="5"/>
  <c r="M42" i="5"/>
  <c r="M44" i="5"/>
  <c r="M47" i="5"/>
  <c r="M49" i="5"/>
  <c r="M51" i="5"/>
  <c r="M53" i="5"/>
  <c r="M55" i="5"/>
  <c r="M46" i="5"/>
  <c r="M7" i="5"/>
  <c r="M9" i="5"/>
  <c r="M11" i="5"/>
  <c r="M13" i="5"/>
  <c r="M15" i="5"/>
  <c r="M17" i="5"/>
  <c r="M19" i="5"/>
  <c r="M21" i="5"/>
  <c r="M23" i="5"/>
  <c r="M25" i="5"/>
  <c r="M27" i="5"/>
  <c r="M29" i="5"/>
  <c r="M31" i="5"/>
  <c r="M33" i="5"/>
  <c r="M35" i="5"/>
  <c r="M37" i="5"/>
  <c r="M39" i="5"/>
  <c r="M41" i="5"/>
  <c r="M43" i="5"/>
  <c r="M45" i="5"/>
  <c r="M48" i="5"/>
  <c r="M50" i="5"/>
  <c r="M52" i="5"/>
  <c r="M54" i="5"/>
  <c r="M6" i="5"/>
  <c r="L56" i="5"/>
  <c r="B11" i="2" s="1"/>
  <c r="K56" i="5"/>
  <c r="N20" i="4"/>
  <c r="E17" i="5"/>
  <c r="E54" i="5"/>
  <c r="F54" i="5" s="1"/>
  <c r="G54" i="5" s="1"/>
  <c r="N57" i="4"/>
  <c r="E52" i="5"/>
  <c r="F52" i="5" s="1"/>
  <c r="G52" i="5" s="1"/>
  <c r="N55" i="4"/>
  <c r="E50" i="5"/>
  <c r="F50" i="5" s="1"/>
  <c r="G50" i="5" s="1"/>
  <c r="N53" i="4"/>
  <c r="E48" i="5"/>
  <c r="F48" i="5" s="1"/>
  <c r="G48" i="5" s="1"/>
  <c r="N51" i="4"/>
  <c r="E46" i="5"/>
  <c r="F46" i="5" s="1"/>
  <c r="G46" i="5" s="1"/>
  <c r="N49" i="4"/>
  <c r="E44" i="5"/>
  <c r="F44" i="5" s="1"/>
  <c r="G44" i="5" s="1"/>
  <c r="N47" i="4"/>
  <c r="E42" i="5"/>
  <c r="F42" i="5" s="1"/>
  <c r="G42" i="5" s="1"/>
  <c r="N45" i="4"/>
  <c r="E40" i="5"/>
  <c r="F40" i="5" s="1"/>
  <c r="G40" i="5" s="1"/>
  <c r="N43" i="4"/>
  <c r="E38" i="5"/>
  <c r="F38" i="5" s="1"/>
  <c r="G38" i="5" s="1"/>
  <c r="N41" i="4"/>
  <c r="E36" i="5"/>
  <c r="F36" i="5" s="1"/>
  <c r="G36" i="5" s="1"/>
  <c r="N39" i="4"/>
  <c r="E34" i="5"/>
  <c r="F34" i="5" s="1"/>
  <c r="G34" i="5" s="1"/>
  <c r="N37" i="4"/>
  <c r="E32" i="5"/>
  <c r="F32" i="5" s="1"/>
  <c r="G32" i="5" s="1"/>
  <c r="N35" i="4"/>
  <c r="E30" i="5"/>
  <c r="F30" i="5" s="1"/>
  <c r="G30" i="5" s="1"/>
  <c r="N33" i="4"/>
  <c r="E28" i="5"/>
  <c r="F28" i="5" s="1"/>
  <c r="G28" i="5" s="1"/>
  <c r="N31" i="4"/>
  <c r="E26" i="5"/>
  <c r="F26" i="5" s="1"/>
  <c r="G26" i="5" s="1"/>
  <c r="N29" i="4"/>
  <c r="E24" i="5"/>
  <c r="F24" i="5" s="1"/>
  <c r="G24" i="5" s="1"/>
  <c r="N27" i="4"/>
  <c r="E22" i="5"/>
  <c r="F22" i="5" s="1"/>
  <c r="G22" i="5" s="1"/>
  <c r="N25" i="4"/>
  <c r="E20" i="5"/>
  <c r="F20" i="5" s="1"/>
  <c r="G20" i="5" s="1"/>
  <c r="N23" i="4"/>
  <c r="N18" i="4"/>
  <c r="E15" i="5"/>
  <c r="F15" i="5" s="1"/>
  <c r="G15" i="5" s="1"/>
  <c r="N16" i="4"/>
  <c r="E13" i="5"/>
  <c r="F13" i="5" s="1"/>
  <c r="G13" i="5" s="1"/>
  <c r="N14" i="4"/>
  <c r="E11" i="5"/>
  <c r="F11" i="5" s="1"/>
  <c r="G11" i="5" s="1"/>
  <c r="N12" i="4"/>
  <c r="E9" i="5"/>
  <c r="F9" i="5" s="1"/>
  <c r="G9" i="5" s="1"/>
  <c r="N10" i="4"/>
  <c r="E7" i="5"/>
  <c r="F7" i="5" s="1"/>
  <c r="G7" i="5" s="1"/>
  <c r="E18" i="5"/>
  <c r="F18" i="5" s="1"/>
  <c r="G18" i="5" s="1"/>
  <c r="N21" i="4"/>
  <c r="E16" i="5"/>
  <c r="F16" i="5" s="1"/>
  <c r="G16" i="5" s="1"/>
  <c r="N19" i="4"/>
  <c r="N58" i="4"/>
  <c r="E55" i="5"/>
  <c r="F55" i="5" s="1"/>
  <c r="G55" i="5" s="1"/>
  <c r="N56" i="4"/>
  <c r="E53" i="5"/>
  <c r="F53" i="5" s="1"/>
  <c r="G53" i="5" s="1"/>
  <c r="N54" i="4"/>
  <c r="E51" i="5"/>
  <c r="F51" i="5" s="1"/>
  <c r="G51" i="5" s="1"/>
  <c r="N52" i="4"/>
  <c r="E49" i="5"/>
  <c r="F49" i="5" s="1"/>
  <c r="G49" i="5" s="1"/>
  <c r="N50" i="4"/>
  <c r="E47" i="5"/>
  <c r="F47" i="5" s="1"/>
  <c r="G47" i="5" s="1"/>
  <c r="N48" i="4"/>
  <c r="E45" i="5"/>
  <c r="F45" i="5" s="1"/>
  <c r="G45" i="5" s="1"/>
  <c r="N46" i="4"/>
  <c r="E43" i="5"/>
  <c r="F43" i="5" s="1"/>
  <c r="G43" i="5" s="1"/>
  <c r="N44" i="4"/>
  <c r="E41" i="5"/>
  <c r="F41" i="5" s="1"/>
  <c r="G41" i="5" s="1"/>
  <c r="N42" i="4"/>
  <c r="E39" i="5"/>
  <c r="F39" i="5" s="1"/>
  <c r="G39" i="5" s="1"/>
  <c r="N40" i="4"/>
  <c r="E37" i="5"/>
  <c r="F37" i="5" s="1"/>
  <c r="G37" i="5" s="1"/>
  <c r="N38" i="4"/>
  <c r="E35" i="5"/>
  <c r="F35" i="5" s="1"/>
  <c r="G35" i="5" s="1"/>
  <c r="N36" i="4"/>
  <c r="E33" i="5"/>
  <c r="F33" i="5" s="1"/>
  <c r="G33" i="5" s="1"/>
  <c r="N34" i="4"/>
  <c r="E31" i="5"/>
  <c r="F31" i="5" s="1"/>
  <c r="G31" i="5" s="1"/>
  <c r="N32" i="4"/>
  <c r="E29" i="5"/>
  <c r="F29" i="5" s="1"/>
  <c r="G29" i="5" s="1"/>
  <c r="N30" i="4"/>
  <c r="E27" i="5"/>
  <c r="F27" i="5" s="1"/>
  <c r="G27" i="5" s="1"/>
  <c r="N28" i="4"/>
  <c r="E25" i="5"/>
  <c r="F25" i="5" s="1"/>
  <c r="G25" i="5" s="1"/>
  <c r="N26" i="4"/>
  <c r="E23" i="5"/>
  <c r="F23" i="5" s="1"/>
  <c r="G23" i="5" s="1"/>
  <c r="N24" i="4"/>
  <c r="E21" i="5"/>
  <c r="F21" i="5" s="1"/>
  <c r="G21" i="5" s="1"/>
  <c r="N22" i="4"/>
  <c r="E19" i="5"/>
  <c r="F19" i="5" s="1"/>
  <c r="G19" i="5" s="1"/>
  <c r="E14" i="5"/>
  <c r="F14" i="5" s="1"/>
  <c r="G14" i="5" s="1"/>
  <c r="N17" i="4"/>
  <c r="E12" i="5"/>
  <c r="F12" i="5" s="1"/>
  <c r="G12" i="5" s="1"/>
  <c r="N15" i="4"/>
  <c r="E10" i="5"/>
  <c r="F10" i="5" s="1"/>
  <c r="G10" i="5" s="1"/>
  <c r="N13" i="4"/>
  <c r="E8" i="5"/>
  <c r="F8" i="5" s="1"/>
  <c r="G8" i="5" s="1"/>
  <c r="N11" i="4"/>
  <c r="N9" i="4"/>
  <c r="E6" i="5"/>
  <c r="F6" i="5" s="1"/>
  <c r="G6" i="5" s="1"/>
  <c r="I53" i="5"/>
  <c r="J53" i="5" s="1"/>
  <c r="I49" i="5"/>
  <c r="J49" i="5" s="1"/>
  <c r="I45" i="5"/>
  <c r="J45" i="5" s="1"/>
  <c r="I37" i="5"/>
  <c r="J37" i="5" s="1"/>
  <c r="I33" i="5"/>
  <c r="J33" i="5" s="1"/>
  <c r="I29" i="5"/>
  <c r="J29" i="5" s="1"/>
  <c r="I25" i="5"/>
  <c r="J25" i="5" s="1"/>
  <c r="I21" i="5"/>
  <c r="J21" i="5" s="1"/>
  <c r="I17" i="5"/>
  <c r="J17" i="5" s="1"/>
  <c r="I13" i="5"/>
  <c r="J13" i="5" s="1"/>
  <c r="S59" i="4"/>
  <c r="S60" i="4" s="1"/>
  <c r="F17" i="5"/>
  <c r="G17" i="5" s="1"/>
  <c r="I55" i="5"/>
  <c r="J55" i="5" s="1"/>
  <c r="I51" i="5"/>
  <c r="J51" i="5" s="1"/>
  <c r="I47" i="5"/>
  <c r="J47" i="5" s="1"/>
  <c r="I43" i="5"/>
  <c r="J43" i="5" s="1"/>
  <c r="I39" i="5"/>
  <c r="J39" i="5" s="1"/>
  <c r="I35" i="5"/>
  <c r="J35" i="5" s="1"/>
  <c r="I27" i="5"/>
  <c r="J27" i="5" s="1"/>
  <c r="I19" i="5"/>
  <c r="J19" i="5" s="1"/>
  <c r="I11" i="5"/>
  <c r="J11" i="5" s="1"/>
  <c r="I8" i="5"/>
  <c r="J8" i="5" s="1"/>
  <c r="X8" i="4"/>
  <c r="N8" i="4" s="1"/>
  <c r="Y59" i="4"/>
  <c r="Y60" i="4" s="1"/>
  <c r="C20" i="2"/>
  <c r="I31" i="5"/>
  <c r="J31" i="5" s="1"/>
  <c r="I23" i="5"/>
  <c r="J23" i="5" s="1"/>
  <c r="I15" i="5"/>
  <c r="J15" i="5" s="1"/>
  <c r="I6" i="5"/>
  <c r="J6" i="5" s="1"/>
  <c r="R59" i="4"/>
  <c r="R60" i="4" s="1"/>
  <c r="I41" i="5"/>
  <c r="J41" i="5" s="1"/>
  <c r="P54" i="5"/>
  <c r="N56" i="5"/>
  <c r="S5" i="5"/>
  <c r="S19" i="5"/>
  <c r="S23" i="5"/>
  <c r="S27" i="5"/>
  <c r="S31" i="5"/>
  <c r="S35" i="5"/>
  <c r="S39" i="5"/>
  <c r="S43" i="5"/>
  <c r="S47" i="5"/>
  <c r="S51" i="5"/>
  <c r="S55" i="5"/>
  <c r="S18" i="5"/>
  <c r="S24" i="5"/>
  <c r="S32" i="5"/>
  <c r="S40" i="5"/>
  <c r="S48" i="5"/>
  <c r="P31" i="5"/>
  <c r="S21" i="5"/>
  <c r="S25" i="5"/>
  <c r="S29" i="5"/>
  <c r="S33" i="5"/>
  <c r="S37" i="5"/>
  <c r="S41" i="5"/>
  <c r="S45" i="5"/>
  <c r="S49" i="5"/>
  <c r="S53" i="5"/>
  <c r="S20" i="5"/>
  <c r="S28" i="5"/>
  <c r="S36" i="5"/>
  <c r="S44" i="5"/>
  <c r="S52" i="5"/>
  <c r="S46" i="5"/>
  <c r="S50" i="5"/>
  <c r="S15" i="5"/>
  <c r="P50" i="5"/>
  <c r="J10" i="5"/>
  <c r="J32" i="5"/>
  <c r="J54" i="5"/>
  <c r="J18" i="5"/>
  <c r="J44" i="5"/>
  <c r="J48" i="5"/>
  <c r="J14" i="5"/>
  <c r="J30" i="5"/>
  <c r="J22" i="5"/>
  <c r="J38" i="5"/>
  <c r="O56" i="5"/>
  <c r="B12" i="2" s="1"/>
  <c r="J9" i="5"/>
  <c r="S7" i="5"/>
  <c r="J7" i="5"/>
  <c r="J52" i="5"/>
  <c r="J50" i="5"/>
  <c r="J46" i="5"/>
  <c r="J42" i="5"/>
  <c r="J40" i="5"/>
  <c r="J36" i="5"/>
  <c r="J34" i="5"/>
  <c r="J28" i="5"/>
  <c r="J26" i="5"/>
  <c r="J24" i="5"/>
  <c r="J20" i="5"/>
  <c r="J16" i="5"/>
  <c r="J12" i="5"/>
  <c r="P7" i="5"/>
  <c r="U9" i="4" l="1"/>
  <c r="U6" i="5" s="1"/>
  <c r="V6" i="5" s="1"/>
  <c r="Q56" i="5"/>
  <c r="V59" i="4"/>
  <c r="V60" i="4" s="1"/>
  <c r="P8" i="4"/>
  <c r="AA8" i="4"/>
  <c r="AA5" i="4"/>
  <c r="P58" i="4"/>
  <c r="AA58" i="4"/>
  <c r="P57" i="4"/>
  <c r="AA57" i="4"/>
  <c r="P56" i="4"/>
  <c r="AA56" i="4"/>
  <c r="P55" i="4"/>
  <c r="AA55" i="4"/>
  <c r="P54" i="4"/>
  <c r="AA54" i="4"/>
  <c r="P53" i="4"/>
  <c r="U53" i="4" s="1"/>
  <c r="U50" i="5" s="1"/>
  <c r="V50" i="5" s="1"/>
  <c r="W50" i="5" s="1"/>
  <c r="AA50" i="5" s="1"/>
  <c r="AA53" i="4"/>
  <c r="P52" i="4"/>
  <c r="AA52" i="4"/>
  <c r="P51" i="4"/>
  <c r="AA51" i="4"/>
  <c r="P50" i="4"/>
  <c r="AA50" i="4"/>
  <c r="P49" i="4"/>
  <c r="M49" i="4" s="1"/>
  <c r="AA49" i="4"/>
  <c r="P48" i="4"/>
  <c r="AA48" i="4"/>
  <c r="P47" i="4"/>
  <c r="U47" i="4" s="1"/>
  <c r="U44" i="5" s="1"/>
  <c r="V44" i="5" s="1"/>
  <c r="W44" i="5" s="1"/>
  <c r="AA44" i="5" s="1"/>
  <c r="AB44" i="5" s="1"/>
  <c r="AA47" i="4"/>
  <c r="P46" i="4"/>
  <c r="AA46" i="4"/>
  <c r="P45" i="4"/>
  <c r="U45" i="4" s="1"/>
  <c r="U42" i="5" s="1"/>
  <c r="V42" i="5" s="1"/>
  <c r="W42" i="5" s="1"/>
  <c r="AA42" i="5" s="1"/>
  <c r="AA45" i="4"/>
  <c r="P44" i="4"/>
  <c r="AA44" i="4"/>
  <c r="P43" i="4"/>
  <c r="AA43" i="4"/>
  <c r="P42" i="4"/>
  <c r="AA42" i="4"/>
  <c r="P41" i="4"/>
  <c r="AA41" i="4"/>
  <c r="P40" i="4"/>
  <c r="AA40" i="4"/>
  <c r="P39" i="4"/>
  <c r="U39" i="4" s="1"/>
  <c r="U36" i="5" s="1"/>
  <c r="V36" i="5" s="1"/>
  <c r="W36" i="5" s="1"/>
  <c r="AA36" i="5" s="1"/>
  <c r="AA39" i="4"/>
  <c r="P38" i="4"/>
  <c r="AA38" i="4"/>
  <c r="P37" i="4"/>
  <c r="U37" i="4" s="1"/>
  <c r="U34" i="5" s="1"/>
  <c r="V34" i="5" s="1"/>
  <c r="W34" i="5" s="1"/>
  <c r="AA34" i="5" s="1"/>
  <c r="AA37" i="4"/>
  <c r="P36" i="4"/>
  <c r="AA36" i="4"/>
  <c r="P35" i="4"/>
  <c r="M35" i="4" s="1"/>
  <c r="AA35" i="4"/>
  <c r="P34" i="4"/>
  <c r="AA34" i="4"/>
  <c r="P33" i="4"/>
  <c r="AA33" i="4"/>
  <c r="P32" i="4"/>
  <c r="AA32" i="4"/>
  <c r="P31" i="4"/>
  <c r="U31" i="4" s="1"/>
  <c r="U28" i="5" s="1"/>
  <c r="V28" i="5" s="1"/>
  <c r="W28" i="5" s="1"/>
  <c r="AA28" i="5" s="1"/>
  <c r="AC28" i="5" s="1"/>
  <c r="AA31" i="4"/>
  <c r="P30" i="4"/>
  <c r="AA30" i="4"/>
  <c r="P29" i="4"/>
  <c r="M29" i="4" s="1"/>
  <c r="AA29" i="4"/>
  <c r="P28" i="4"/>
  <c r="AA28" i="4"/>
  <c r="P27" i="4"/>
  <c r="AA27" i="4"/>
  <c r="P26" i="4"/>
  <c r="AA26" i="4"/>
  <c r="P25" i="4"/>
  <c r="AA25" i="4"/>
  <c r="P24" i="4"/>
  <c r="AA24" i="4"/>
  <c r="P23" i="4"/>
  <c r="U23" i="4" s="1"/>
  <c r="U20" i="5" s="1"/>
  <c r="V20" i="5" s="1"/>
  <c r="W20" i="5" s="1"/>
  <c r="AA20" i="5" s="1"/>
  <c r="AA23" i="4"/>
  <c r="P22" i="4"/>
  <c r="AA22" i="4"/>
  <c r="P21" i="4"/>
  <c r="AA21" i="4"/>
  <c r="P20" i="4"/>
  <c r="U20" i="4" s="1"/>
  <c r="U17" i="5" s="1"/>
  <c r="V17" i="5" s="1"/>
  <c r="W17" i="5" s="1"/>
  <c r="AA17" i="5" s="1"/>
  <c r="AC17" i="5" s="1"/>
  <c r="AA20" i="4"/>
  <c r="P19" i="4"/>
  <c r="AA19" i="4"/>
  <c r="P18" i="4"/>
  <c r="AA18" i="4"/>
  <c r="P17" i="4"/>
  <c r="AA17" i="4"/>
  <c r="P16" i="4"/>
  <c r="AA16" i="4"/>
  <c r="P15" i="4"/>
  <c r="U15" i="4" s="1"/>
  <c r="U12" i="5" s="1"/>
  <c r="V12" i="5" s="1"/>
  <c r="W12" i="5" s="1"/>
  <c r="AA12" i="5" s="1"/>
  <c r="AC12" i="5" s="1"/>
  <c r="AA15" i="4"/>
  <c r="P14" i="4"/>
  <c r="AA14" i="4"/>
  <c r="P13" i="4"/>
  <c r="U13" i="4" s="1"/>
  <c r="U10" i="5" s="1"/>
  <c r="V10" i="5" s="1"/>
  <c r="W10" i="5" s="1"/>
  <c r="AA10" i="5" s="1"/>
  <c r="AA13" i="4"/>
  <c r="P12" i="4"/>
  <c r="AA12" i="4"/>
  <c r="P11" i="4"/>
  <c r="U11" i="4" s="1"/>
  <c r="U8" i="5" s="1"/>
  <c r="V8" i="5" s="1"/>
  <c r="W8" i="5" s="1"/>
  <c r="AA8" i="5" s="1"/>
  <c r="AB8" i="5" s="1"/>
  <c r="AA11" i="4"/>
  <c r="P10" i="4"/>
  <c r="AA10" i="4"/>
  <c r="M15" i="4"/>
  <c r="Q59" i="4"/>
  <c r="Q60" i="4" s="1"/>
  <c r="M9" i="4"/>
  <c r="C6" i="5"/>
  <c r="D6" i="5" s="1"/>
  <c r="G59" i="4"/>
  <c r="M56" i="5"/>
  <c r="D14" i="2"/>
  <c r="F13" i="2" s="1"/>
  <c r="E13" i="2" s="1"/>
  <c r="X59" i="4"/>
  <c r="X60" i="4" s="1"/>
  <c r="W6" i="5"/>
  <c r="AA6" i="5" s="1"/>
  <c r="E5" i="5"/>
  <c r="D11" i="2"/>
  <c r="I56" i="5"/>
  <c r="B10" i="2" s="1"/>
  <c r="D10" i="2" s="1"/>
  <c r="P42" i="5"/>
  <c r="P11" i="5"/>
  <c r="P41" i="5"/>
  <c r="P18" i="5"/>
  <c r="P53" i="5"/>
  <c r="P17" i="5"/>
  <c r="P13" i="5"/>
  <c r="P38" i="5"/>
  <c r="P19" i="5"/>
  <c r="P28" i="5"/>
  <c r="P9" i="5"/>
  <c r="P21" i="5"/>
  <c r="H56" i="5"/>
  <c r="P47" i="5"/>
  <c r="P51" i="5"/>
  <c r="P34" i="5"/>
  <c r="P37" i="5"/>
  <c r="P16" i="5"/>
  <c r="P8" i="5"/>
  <c r="P35" i="5"/>
  <c r="P39" i="5"/>
  <c r="P32" i="5"/>
  <c r="P55" i="5"/>
  <c r="P27" i="5"/>
  <c r="P30" i="5"/>
  <c r="P29" i="5"/>
  <c r="P20" i="5"/>
  <c r="P15" i="5"/>
  <c r="P23" i="5"/>
  <c r="P48" i="5"/>
  <c r="P14" i="5"/>
  <c r="P52" i="5"/>
  <c r="P36" i="5"/>
  <c r="S6" i="5"/>
  <c r="S8" i="5"/>
  <c r="S30" i="5"/>
  <c r="S10" i="5"/>
  <c r="S12" i="5"/>
  <c r="S17" i="5"/>
  <c r="S26" i="5"/>
  <c r="S34" i="5"/>
  <c r="S42" i="5"/>
  <c r="S14" i="5"/>
  <c r="S13" i="5"/>
  <c r="S11" i="5"/>
  <c r="S16" i="5"/>
  <c r="S22" i="5"/>
  <c r="S38" i="5"/>
  <c r="S9" i="5"/>
  <c r="S54" i="5"/>
  <c r="P49" i="5"/>
  <c r="P40" i="5"/>
  <c r="P25" i="5"/>
  <c r="P46" i="5"/>
  <c r="P5" i="5"/>
  <c r="P26" i="5"/>
  <c r="P22" i="5"/>
  <c r="P44" i="5"/>
  <c r="P10" i="5"/>
  <c r="P43" i="5"/>
  <c r="P45" i="5"/>
  <c r="P33" i="5"/>
  <c r="P24" i="5"/>
  <c r="P12" i="5"/>
  <c r="D12" i="2"/>
  <c r="P6" i="5"/>
  <c r="Y5" i="5"/>
  <c r="X56" i="5"/>
  <c r="J56" i="5"/>
  <c r="T6" i="5" l="1"/>
  <c r="U29" i="4"/>
  <c r="U26" i="5" s="1"/>
  <c r="V26" i="5" s="1"/>
  <c r="W26" i="5" s="1"/>
  <c r="AA26" i="5" s="1"/>
  <c r="AC26" i="5" s="1"/>
  <c r="M45" i="4"/>
  <c r="M47" i="4"/>
  <c r="M53" i="4"/>
  <c r="M31" i="4"/>
  <c r="M37" i="4"/>
  <c r="M23" i="4"/>
  <c r="M39" i="4"/>
  <c r="M13" i="4"/>
  <c r="Z8" i="4"/>
  <c r="B5" i="5" s="1"/>
  <c r="Z5" i="4"/>
  <c r="Z11" i="4"/>
  <c r="B8" i="5" s="1"/>
  <c r="C8" i="5" s="1"/>
  <c r="D8" i="5" s="1"/>
  <c r="T8" i="5" s="1"/>
  <c r="Z12" i="4"/>
  <c r="B9" i="5" s="1"/>
  <c r="Z13" i="4"/>
  <c r="B10" i="5" s="1"/>
  <c r="C10" i="5" s="1"/>
  <c r="D10" i="5" s="1"/>
  <c r="T10" i="5" s="1"/>
  <c r="Z14" i="4"/>
  <c r="B11" i="5" s="1"/>
  <c r="C11" i="5" s="1"/>
  <c r="D11" i="5" s="1"/>
  <c r="T11" i="5" s="1"/>
  <c r="Z15" i="4"/>
  <c r="B12" i="5" s="1"/>
  <c r="C12" i="5" s="1"/>
  <c r="D12" i="5" s="1"/>
  <c r="T12" i="5" s="1"/>
  <c r="Z16" i="4"/>
  <c r="B13" i="5" s="1"/>
  <c r="Z17" i="4"/>
  <c r="B14" i="5" s="1"/>
  <c r="C14" i="5" s="1"/>
  <c r="D14" i="5" s="1"/>
  <c r="T14" i="5" s="1"/>
  <c r="Z18" i="4"/>
  <c r="B15" i="5" s="1"/>
  <c r="C15" i="5" s="1"/>
  <c r="D15" i="5" s="1"/>
  <c r="T15" i="5" s="1"/>
  <c r="Z19" i="4"/>
  <c r="B16" i="5" s="1"/>
  <c r="C16" i="5" s="1"/>
  <c r="D16" i="5" s="1"/>
  <c r="T16" i="5" s="1"/>
  <c r="Z20" i="4"/>
  <c r="B17" i="5" s="1"/>
  <c r="C17" i="5" s="1"/>
  <c r="D17" i="5" s="1"/>
  <c r="T17" i="5" s="1"/>
  <c r="Z21" i="4"/>
  <c r="B18" i="5" s="1"/>
  <c r="C18" i="5" s="1"/>
  <c r="D18" i="5" s="1"/>
  <c r="T18" i="5" s="1"/>
  <c r="Z22" i="4"/>
  <c r="B19" i="5" s="1"/>
  <c r="C19" i="5" s="1"/>
  <c r="D19" i="5" s="1"/>
  <c r="T19" i="5" s="1"/>
  <c r="Z23" i="4"/>
  <c r="B20" i="5" s="1"/>
  <c r="C20" i="5" s="1"/>
  <c r="D20" i="5" s="1"/>
  <c r="T20" i="5" s="1"/>
  <c r="Z24" i="4"/>
  <c r="B21" i="5" s="1"/>
  <c r="C21" i="5" s="1"/>
  <c r="D21" i="5" s="1"/>
  <c r="T21" i="5" s="1"/>
  <c r="Z25" i="4"/>
  <c r="B22" i="5" s="1"/>
  <c r="C22" i="5" s="1"/>
  <c r="D22" i="5" s="1"/>
  <c r="T22" i="5" s="1"/>
  <c r="Z26" i="4"/>
  <c r="B23" i="5" s="1"/>
  <c r="C23" i="5" s="1"/>
  <c r="D23" i="5" s="1"/>
  <c r="T23" i="5" s="1"/>
  <c r="Z27" i="4"/>
  <c r="B24" i="5" s="1"/>
  <c r="C24" i="5" s="1"/>
  <c r="D24" i="5" s="1"/>
  <c r="T24" i="5" s="1"/>
  <c r="Z28" i="4"/>
  <c r="B25" i="5" s="1"/>
  <c r="Z29" i="4"/>
  <c r="B26" i="5" s="1"/>
  <c r="C26" i="5" s="1"/>
  <c r="D26" i="5" s="1"/>
  <c r="T26" i="5" s="1"/>
  <c r="Z30" i="4"/>
  <c r="B27" i="5" s="1"/>
  <c r="C27" i="5" s="1"/>
  <c r="D27" i="5" s="1"/>
  <c r="T27" i="5" s="1"/>
  <c r="Z31" i="4"/>
  <c r="B28" i="5" s="1"/>
  <c r="C28" i="5" s="1"/>
  <c r="D28" i="5" s="1"/>
  <c r="T28" i="5" s="1"/>
  <c r="Z32" i="4"/>
  <c r="B29" i="5" s="1"/>
  <c r="Z33" i="4"/>
  <c r="B30" i="5" s="1"/>
  <c r="C30" i="5" s="1"/>
  <c r="D30" i="5" s="1"/>
  <c r="T30" i="5" s="1"/>
  <c r="Z34" i="4"/>
  <c r="B31" i="5" s="1"/>
  <c r="C31" i="5" s="1"/>
  <c r="D31" i="5" s="1"/>
  <c r="T31" i="5" s="1"/>
  <c r="Z35" i="4"/>
  <c r="B32" i="5" s="1"/>
  <c r="C32" i="5" s="1"/>
  <c r="D32" i="5" s="1"/>
  <c r="T32" i="5" s="1"/>
  <c r="Z36" i="4"/>
  <c r="B33" i="5" s="1"/>
  <c r="C33" i="5" s="1"/>
  <c r="D33" i="5" s="1"/>
  <c r="T33" i="5" s="1"/>
  <c r="Z37" i="4"/>
  <c r="B34" i="5" s="1"/>
  <c r="C34" i="5" s="1"/>
  <c r="D34" i="5" s="1"/>
  <c r="T34" i="5" s="1"/>
  <c r="Z38" i="4"/>
  <c r="B35" i="5" s="1"/>
  <c r="C35" i="5" s="1"/>
  <c r="D35" i="5" s="1"/>
  <c r="T35" i="5" s="1"/>
  <c r="Z39" i="4"/>
  <c r="B36" i="5" s="1"/>
  <c r="C36" i="5" s="1"/>
  <c r="D36" i="5" s="1"/>
  <c r="T36" i="5" s="1"/>
  <c r="Z40" i="4"/>
  <c r="B37" i="5" s="1"/>
  <c r="C37" i="5" s="1"/>
  <c r="D37" i="5" s="1"/>
  <c r="T37" i="5" s="1"/>
  <c r="Z41" i="4"/>
  <c r="B38" i="5" s="1"/>
  <c r="C38" i="5" s="1"/>
  <c r="D38" i="5" s="1"/>
  <c r="T38" i="5" s="1"/>
  <c r="Z42" i="4"/>
  <c r="B39" i="5" s="1"/>
  <c r="C39" i="5" s="1"/>
  <c r="D39" i="5" s="1"/>
  <c r="T39" i="5" s="1"/>
  <c r="Z43" i="4"/>
  <c r="B40" i="5" s="1"/>
  <c r="C40" i="5" s="1"/>
  <c r="D40" i="5" s="1"/>
  <c r="T40" i="5" s="1"/>
  <c r="Z44" i="4"/>
  <c r="B41" i="5" s="1"/>
  <c r="C41" i="5" s="1"/>
  <c r="D41" i="5" s="1"/>
  <c r="T41" i="5" s="1"/>
  <c r="Z45" i="4"/>
  <c r="B42" i="5" s="1"/>
  <c r="C42" i="5" s="1"/>
  <c r="D42" i="5" s="1"/>
  <c r="T42" i="5" s="1"/>
  <c r="Z46" i="4"/>
  <c r="B43" i="5" s="1"/>
  <c r="C43" i="5" s="1"/>
  <c r="D43" i="5" s="1"/>
  <c r="T43" i="5" s="1"/>
  <c r="Z47" i="4"/>
  <c r="B44" i="5" s="1"/>
  <c r="C44" i="5" s="1"/>
  <c r="D44" i="5" s="1"/>
  <c r="Z48" i="4"/>
  <c r="B45" i="5" s="1"/>
  <c r="Z49" i="4"/>
  <c r="B46" i="5" s="1"/>
  <c r="C46" i="5" s="1"/>
  <c r="D46" i="5" s="1"/>
  <c r="T46" i="5" s="1"/>
  <c r="Z50" i="4"/>
  <c r="B47" i="5" s="1"/>
  <c r="C47" i="5" s="1"/>
  <c r="D47" i="5" s="1"/>
  <c r="T47" i="5" s="1"/>
  <c r="Z51" i="4"/>
  <c r="B48" i="5" s="1"/>
  <c r="C48" i="5" s="1"/>
  <c r="D48" i="5" s="1"/>
  <c r="T48" i="5" s="1"/>
  <c r="Z52" i="4"/>
  <c r="B49" i="5" s="1"/>
  <c r="Z53" i="4"/>
  <c r="B50" i="5" s="1"/>
  <c r="C50" i="5" s="1"/>
  <c r="D50" i="5" s="1"/>
  <c r="T50" i="5" s="1"/>
  <c r="Z54" i="4"/>
  <c r="B51" i="5" s="1"/>
  <c r="C51" i="5" s="1"/>
  <c r="D51" i="5" s="1"/>
  <c r="T51" i="5" s="1"/>
  <c r="Z55" i="4"/>
  <c r="B52" i="5" s="1"/>
  <c r="C52" i="5" s="1"/>
  <c r="D52" i="5" s="1"/>
  <c r="T52" i="5" s="1"/>
  <c r="Z56" i="4"/>
  <c r="B53" i="5" s="1"/>
  <c r="Z57" i="4"/>
  <c r="B54" i="5" s="1"/>
  <c r="C54" i="5" s="1"/>
  <c r="D54" i="5" s="1"/>
  <c r="T54" i="5" s="1"/>
  <c r="Z58" i="4"/>
  <c r="B55" i="5" s="1"/>
  <c r="C55" i="5" s="1"/>
  <c r="D55" i="5" s="1"/>
  <c r="T55" i="5" s="1"/>
  <c r="M20" i="4"/>
  <c r="U58" i="4"/>
  <c r="U55" i="5" s="1"/>
  <c r="V55" i="5" s="1"/>
  <c r="W55" i="5" s="1"/>
  <c r="AA55" i="5" s="1"/>
  <c r="AC55" i="5" s="1"/>
  <c r="M58" i="4"/>
  <c r="U57" i="4"/>
  <c r="U54" i="5" s="1"/>
  <c r="V54" i="5" s="1"/>
  <c r="W54" i="5" s="1"/>
  <c r="AA54" i="5" s="1"/>
  <c r="AC54" i="5" s="1"/>
  <c r="M57" i="4"/>
  <c r="U56" i="4"/>
  <c r="U53" i="5" s="1"/>
  <c r="V53" i="5" s="1"/>
  <c r="W53" i="5" s="1"/>
  <c r="AA53" i="5" s="1"/>
  <c r="AB53" i="5" s="1"/>
  <c r="M56" i="4"/>
  <c r="C53" i="5"/>
  <c r="D53" i="5" s="1"/>
  <c r="T53" i="5" s="1"/>
  <c r="U55" i="4"/>
  <c r="U52" i="5" s="1"/>
  <c r="V52" i="5" s="1"/>
  <c r="W52" i="5" s="1"/>
  <c r="AA52" i="5" s="1"/>
  <c r="AC52" i="5" s="1"/>
  <c r="M55" i="4"/>
  <c r="U54" i="4"/>
  <c r="U51" i="5" s="1"/>
  <c r="V51" i="5" s="1"/>
  <c r="W51" i="5" s="1"/>
  <c r="AA51" i="5" s="1"/>
  <c r="AC51" i="5" s="1"/>
  <c r="M54" i="4"/>
  <c r="C49" i="5"/>
  <c r="D49" i="5" s="1"/>
  <c r="T49" i="5" s="1"/>
  <c r="U52" i="4"/>
  <c r="U49" i="5" s="1"/>
  <c r="V49" i="5" s="1"/>
  <c r="W49" i="5" s="1"/>
  <c r="AA49" i="5" s="1"/>
  <c r="AB49" i="5" s="1"/>
  <c r="M52" i="4"/>
  <c r="U51" i="4"/>
  <c r="U48" i="5" s="1"/>
  <c r="V48" i="5" s="1"/>
  <c r="W48" i="5" s="1"/>
  <c r="AA48" i="5" s="1"/>
  <c r="AB48" i="5" s="1"/>
  <c r="M51" i="4"/>
  <c r="M50" i="4"/>
  <c r="U50" i="4"/>
  <c r="U47" i="5" s="1"/>
  <c r="V47" i="5" s="1"/>
  <c r="W47" i="5" s="1"/>
  <c r="AA47" i="5" s="1"/>
  <c r="AC47" i="5" s="1"/>
  <c r="U49" i="4"/>
  <c r="U46" i="5" s="1"/>
  <c r="V46" i="5" s="1"/>
  <c r="W46" i="5" s="1"/>
  <c r="AA46" i="5" s="1"/>
  <c r="AB46" i="5" s="1"/>
  <c r="C45" i="5"/>
  <c r="D45" i="5" s="1"/>
  <c r="T45" i="5" s="1"/>
  <c r="U48" i="4"/>
  <c r="U45" i="5" s="1"/>
  <c r="V45" i="5" s="1"/>
  <c r="W45" i="5" s="1"/>
  <c r="AA45" i="5" s="1"/>
  <c r="AC45" i="5" s="1"/>
  <c r="M48" i="4"/>
  <c r="U46" i="4"/>
  <c r="U43" i="5" s="1"/>
  <c r="V43" i="5" s="1"/>
  <c r="W43" i="5" s="1"/>
  <c r="AA43" i="5" s="1"/>
  <c r="AC43" i="5" s="1"/>
  <c r="M46" i="4"/>
  <c r="M44" i="4"/>
  <c r="U44" i="4"/>
  <c r="U41" i="5" s="1"/>
  <c r="V41" i="5" s="1"/>
  <c r="W41" i="5" s="1"/>
  <c r="AA41" i="5" s="1"/>
  <c r="AB41" i="5" s="1"/>
  <c r="U43" i="4"/>
  <c r="U40" i="5" s="1"/>
  <c r="V40" i="5" s="1"/>
  <c r="W40" i="5" s="1"/>
  <c r="AA40" i="5" s="1"/>
  <c r="AC40" i="5" s="1"/>
  <c r="M43" i="4"/>
  <c r="U42" i="4"/>
  <c r="U39" i="5" s="1"/>
  <c r="V39" i="5" s="1"/>
  <c r="W39" i="5" s="1"/>
  <c r="AA39" i="5" s="1"/>
  <c r="AB39" i="5" s="1"/>
  <c r="M42" i="4"/>
  <c r="U41" i="4"/>
  <c r="U38" i="5" s="1"/>
  <c r="V38" i="5" s="1"/>
  <c r="W38" i="5" s="1"/>
  <c r="AA38" i="5" s="1"/>
  <c r="AC38" i="5" s="1"/>
  <c r="M41" i="4"/>
  <c r="U40" i="4"/>
  <c r="U37" i="5" s="1"/>
  <c r="V37" i="5" s="1"/>
  <c r="W37" i="5" s="1"/>
  <c r="AA37" i="5" s="1"/>
  <c r="AC37" i="5" s="1"/>
  <c r="M40" i="4"/>
  <c r="M38" i="4"/>
  <c r="U38" i="4"/>
  <c r="U35" i="5" s="1"/>
  <c r="V35" i="5" s="1"/>
  <c r="W35" i="5" s="1"/>
  <c r="AA35" i="5" s="1"/>
  <c r="AB35" i="5" s="1"/>
  <c r="U36" i="4"/>
  <c r="U33" i="5" s="1"/>
  <c r="V33" i="5" s="1"/>
  <c r="W33" i="5" s="1"/>
  <c r="AA33" i="5" s="1"/>
  <c r="AC33" i="5" s="1"/>
  <c r="M36" i="4"/>
  <c r="U35" i="4"/>
  <c r="U32" i="5" s="1"/>
  <c r="V32" i="5" s="1"/>
  <c r="W32" i="5" s="1"/>
  <c r="AA32" i="5" s="1"/>
  <c r="AB32" i="5" s="1"/>
  <c r="U34" i="4"/>
  <c r="U31" i="5" s="1"/>
  <c r="V31" i="5" s="1"/>
  <c r="W31" i="5" s="1"/>
  <c r="AA31" i="5" s="1"/>
  <c r="AB31" i="5" s="1"/>
  <c r="M34" i="4"/>
  <c r="U33" i="4"/>
  <c r="U30" i="5" s="1"/>
  <c r="V30" i="5" s="1"/>
  <c r="W30" i="5" s="1"/>
  <c r="AA30" i="5" s="1"/>
  <c r="AC30" i="5" s="1"/>
  <c r="M33" i="4"/>
  <c r="U32" i="4"/>
  <c r="U29" i="5" s="1"/>
  <c r="V29" i="5" s="1"/>
  <c r="W29" i="5" s="1"/>
  <c r="AA29" i="5" s="1"/>
  <c r="AB29" i="5" s="1"/>
  <c r="M32" i="4"/>
  <c r="C29" i="5"/>
  <c r="D29" i="5" s="1"/>
  <c r="T29" i="5" s="1"/>
  <c r="U30" i="4"/>
  <c r="U27" i="5" s="1"/>
  <c r="V27" i="5" s="1"/>
  <c r="W27" i="5" s="1"/>
  <c r="AA27" i="5" s="1"/>
  <c r="AB27" i="5" s="1"/>
  <c r="M30" i="4"/>
  <c r="U28" i="4"/>
  <c r="U25" i="5" s="1"/>
  <c r="V25" i="5" s="1"/>
  <c r="W25" i="5" s="1"/>
  <c r="AA25" i="5" s="1"/>
  <c r="AB25" i="5" s="1"/>
  <c r="M28" i="4"/>
  <c r="C25" i="5"/>
  <c r="D25" i="5" s="1"/>
  <c r="T25" i="5" s="1"/>
  <c r="U27" i="4"/>
  <c r="U24" i="5" s="1"/>
  <c r="V24" i="5" s="1"/>
  <c r="W24" i="5" s="1"/>
  <c r="AA24" i="5" s="1"/>
  <c r="AC24" i="5" s="1"/>
  <c r="M27" i="4"/>
  <c r="U26" i="4"/>
  <c r="U23" i="5" s="1"/>
  <c r="V23" i="5" s="1"/>
  <c r="W23" i="5" s="1"/>
  <c r="AA23" i="5" s="1"/>
  <c r="AC23" i="5" s="1"/>
  <c r="M26" i="4"/>
  <c r="U25" i="4"/>
  <c r="U22" i="5" s="1"/>
  <c r="V22" i="5" s="1"/>
  <c r="W22" i="5" s="1"/>
  <c r="AA22" i="5" s="1"/>
  <c r="AB22" i="5" s="1"/>
  <c r="M25" i="4"/>
  <c r="U24" i="4"/>
  <c r="U21" i="5" s="1"/>
  <c r="V21" i="5" s="1"/>
  <c r="W21" i="5" s="1"/>
  <c r="AA21" i="5" s="1"/>
  <c r="AC21" i="5" s="1"/>
  <c r="M24" i="4"/>
  <c r="U22" i="4"/>
  <c r="U19" i="5" s="1"/>
  <c r="V19" i="5" s="1"/>
  <c r="W19" i="5" s="1"/>
  <c r="AA19" i="5" s="1"/>
  <c r="AC19" i="5" s="1"/>
  <c r="M22" i="4"/>
  <c r="U21" i="4"/>
  <c r="U18" i="5" s="1"/>
  <c r="V18" i="5" s="1"/>
  <c r="W18" i="5" s="1"/>
  <c r="AA18" i="5" s="1"/>
  <c r="AC18" i="5" s="1"/>
  <c r="M21" i="4"/>
  <c r="M19" i="4"/>
  <c r="U19" i="4"/>
  <c r="U16" i="5" s="1"/>
  <c r="V16" i="5" s="1"/>
  <c r="W16" i="5" s="1"/>
  <c r="AA16" i="5" s="1"/>
  <c r="AC16" i="5" s="1"/>
  <c r="U18" i="4"/>
  <c r="U15" i="5" s="1"/>
  <c r="V15" i="5" s="1"/>
  <c r="W15" i="5" s="1"/>
  <c r="AA15" i="5" s="1"/>
  <c r="AC15" i="5" s="1"/>
  <c r="M18" i="4"/>
  <c r="U17" i="4"/>
  <c r="U14" i="5" s="1"/>
  <c r="V14" i="5" s="1"/>
  <c r="W14" i="5" s="1"/>
  <c r="AA14" i="5" s="1"/>
  <c r="AB14" i="5" s="1"/>
  <c r="M17" i="4"/>
  <c r="M16" i="4"/>
  <c r="U16" i="4"/>
  <c r="U13" i="5" s="1"/>
  <c r="V13" i="5" s="1"/>
  <c r="W13" i="5" s="1"/>
  <c r="AA13" i="5" s="1"/>
  <c r="AB13" i="5" s="1"/>
  <c r="C13" i="5"/>
  <c r="D13" i="5" s="1"/>
  <c r="T13" i="5" s="1"/>
  <c r="U14" i="4"/>
  <c r="U11" i="5" s="1"/>
  <c r="V11" i="5" s="1"/>
  <c r="W11" i="5" s="1"/>
  <c r="AA11" i="5" s="1"/>
  <c r="AB11" i="5" s="1"/>
  <c r="M14" i="4"/>
  <c r="U12" i="4"/>
  <c r="U9" i="5" s="1"/>
  <c r="V9" i="5" s="1"/>
  <c r="W9" i="5" s="1"/>
  <c r="AA9" i="5" s="1"/>
  <c r="AB9" i="5" s="1"/>
  <c r="M12" i="4"/>
  <c r="C9" i="5"/>
  <c r="D9" i="5" s="1"/>
  <c r="T9" i="5" s="1"/>
  <c r="M11" i="4"/>
  <c r="U10" i="4"/>
  <c r="U7" i="5" s="1"/>
  <c r="V7" i="5" s="1"/>
  <c r="W7" i="5" s="1"/>
  <c r="AA7" i="5" s="1"/>
  <c r="AC7" i="5" s="1"/>
  <c r="M10" i="4"/>
  <c r="Z10" i="4"/>
  <c r="AA59" i="4"/>
  <c r="AA60" i="4" s="1"/>
  <c r="M8" i="4"/>
  <c r="U8" i="4"/>
  <c r="P59" i="4"/>
  <c r="P60" i="4" s="1"/>
  <c r="F5" i="5"/>
  <c r="E56" i="5"/>
  <c r="F9" i="2"/>
  <c r="E9" i="2" s="1"/>
  <c r="AB17" i="5"/>
  <c r="AB28" i="5"/>
  <c r="AC10" i="5"/>
  <c r="AB10" i="5"/>
  <c r="AC44" i="5"/>
  <c r="AB50" i="5"/>
  <c r="AC50" i="5"/>
  <c r="AB12" i="5"/>
  <c r="AC20" i="5"/>
  <c r="AB20" i="5"/>
  <c r="AB36" i="5"/>
  <c r="AC36" i="5"/>
  <c r="AC8" i="5"/>
  <c r="S56" i="5"/>
  <c r="P56" i="5"/>
  <c r="Z5" i="5"/>
  <c r="Z56" i="5" s="1"/>
  <c r="Y56" i="5"/>
  <c r="AB42" i="5"/>
  <c r="AC42" i="5"/>
  <c r="AC6" i="5"/>
  <c r="AB6" i="5"/>
  <c r="AB34" i="5"/>
  <c r="AC34" i="5"/>
  <c r="AD8" i="5" l="1"/>
  <c r="T44" i="5"/>
  <c r="AD44" i="5" s="1"/>
  <c r="AB52" i="5"/>
  <c r="AD52" i="5" s="1"/>
  <c r="AB45" i="5"/>
  <c r="AD45" i="5" s="1"/>
  <c r="AB26" i="5"/>
  <c r="AD26" i="5" s="1"/>
  <c r="AC29" i="5"/>
  <c r="AD48" i="5"/>
  <c r="AB30" i="5"/>
  <c r="AD30" i="5" s="1"/>
  <c r="AD9" i="5"/>
  <c r="AD53" i="5"/>
  <c r="AB33" i="5"/>
  <c r="AD33" i="5" s="1"/>
  <c r="AD25" i="5"/>
  <c r="AB15" i="5"/>
  <c r="AD15" i="5" s="1"/>
  <c r="AD27" i="5"/>
  <c r="AD11" i="5"/>
  <c r="AC27" i="5"/>
  <c r="AC31" i="5"/>
  <c r="AC25" i="5"/>
  <c r="AD20" i="5"/>
  <c r="AD50" i="5"/>
  <c r="AB47" i="5"/>
  <c r="AD47" i="5" s="1"/>
  <c r="AC46" i="5"/>
  <c r="AB23" i="5"/>
  <c r="AD23" i="5" s="1"/>
  <c r="AB51" i="5"/>
  <c r="AD51" i="5" s="1"/>
  <c r="AB54" i="5"/>
  <c r="AD54" i="5" s="1"/>
  <c r="AC53" i="5"/>
  <c r="AC49" i="5"/>
  <c r="AC39" i="5"/>
  <c r="AC41" i="5"/>
  <c r="AB37" i="5"/>
  <c r="AD37" i="5" s="1"/>
  <c r="AB24" i="5"/>
  <c r="AD24" i="5" s="1"/>
  <c r="AC48" i="5"/>
  <c r="AD14" i="5"/>
  <c r="AC13" i="5"/>
  <c r="AC22" i="5"/>
  <c r="AD13" i="5"/>
  <c r="AD49" i="5"/>
  <c r="AD29" i="5"/>
  <c r="Z59" i="4"/>
  <c r="Z60" i="4" s="1"/>
  <c r="B7" i="5"/>
  <c r="C7" i="5" s="1"/>
  <c r="D7" i="5" s="1"/>
  <c r="T7" i="5" s="1"/>
  <c r="AB55" i="5"/>
  <c r="AD55" i="5" s="1"/>
  <c r="AD39" i="5"/>
  <c r="AB38" i="5"/>
  <c r="AD38" i="5" s="1"/>
  <c r="AD35" i="5"/>
  <c r="AC32" i="5"/>
  <c r="AB19" i="5"/>
  <c r="AD19" i="5" s="1"/>
  <c r="AB18" i="5"/>
  <c r="AD18" i="5" s="1"/>
  <c r="AD17" i="5"/>
  <c r="AC14" i="5"/>
  <c r="AB40" i="5"/>
  <c r="AD40" i="5" s="1"/>
  <c r="AC35" i="5"/>
  <c r="AD31" i="5"/>
  <c r="AB16" i="5"/>
  <c r="AD16" i="5" s="1"/>
  <c r="AC11" i="5"/>
  <c r="AC9" i="5"/>
  <c r="AB7" i="5"/>
  <c r="AD46" i="5"/>
  <c r="AB43" i="5"/>
  <c r="AD43" i="5" s="1"/>
  <c r="AD41" i="5"/>
  <c r="AD36" i="5"/>
  <c r="AD32" i="5"/>
  <c r="AB21" i="5"/>
  <c r="AD21" i="5" s="1"/>
  <c r="M59" i="4"/>
  <c r="D7" i="2" s="1"/>
  <c r="AD28" i="5"/>
  <c r="C5" i="5"/>
  <c r="U59" i="4"/>
  <c r="U60" i="4" s="1"/>
  <c r="U5" i="5"/>
  <c r="AD10" i="5"/>
  <c r="G5" i="5"/>
  <c r="F56" i="5"/>
  <c r="B8" i="2" s="1"/>
  <c r="AD42" i="5"/>
  <c r="AD22" i="5"/>
  <c r="AD12" i="5"/>
  <c r="AD34" i="5"/>
  <c r="AD6" i="5"/>
  <c r="B56" i="5" l="1"/>
  <c r="AD7" i="5"/>
  <c r="U56" i="5"/>
  <c r="V5" i="5"/>
  <c r="D5" i="5"/>
  <c r="C56" i="5"/>
  <c r="B7" i="2" s="1"/>
  <c r="B15" i="2" s="1"/>
  <c r="G56" i="5"/>
  <c r="D56" i="5" l="1"/>
  <c r="T56" i="5" s="1"/>
  <c r="T5" i="5"/>
  <c r="V56" i="5"/>
  <c r="B20" i="2" s="1"/>
  <c r="W5" i="5"/>
  <c r="N59" i="4"/>
  <c r="D8" i="2" s="1"/>
  <c r="D15" i="2" s="1"/>
  <c r="W56" i="5" l="1"/>
  <c r="AA56" i="5" s="1"/>
  <c r="AA5" i="5"/>
  <c r="D20" i="2"/>
  <c r="D22" i="2"/>
  <c r="B22" i="2"/>
  <c r="C16" i="2"/>
  <c r="F6" i="2"/>
  <c r="E6" i="2" s="1"/>
  <c r="AB56" i="5" l="1"/>
  <c r="AD56" i="5" s="1"/>
  <c r="AC56" i="5"/>
  <c r="C25" i="2"/>
  <c r="C23" i="2"/>
  <c r="E22" i="2"/>
  <c r="C24" i="2"/>
  <c r="AB5" i="5"/>
  <c r="AD5" i="5" s="1"/>
  <c r="AC5" i="5"/>
  <c r="D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FEMA</author>
  </authors>
  <commentList>
    <comment ref="K8" authorId="0" shapeId="0" xr:uid="{00000000-0006-0000-0000-000001000000}">
      <text>
        <r>
          <rPr>
            <b/>
            <sz val="8"/>
            <color indexed="81"/>
            <rFont val="Tahoma"/>
            <family val="2"/>
          </rPr>
          <t>FEMA:</t>
        </r>
        <r>
          <rPr>
            <sz val="8"/>
            <color indexed="81"/>
            <rFont val="Tahoma"/>
            <family val="2"/>
          </rPr>
          <t xml:space="preserve">
Enter FMR from HUD Lookup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FEMA</author>
  </authors>
  <commentList>
    <comment ref="B15" authorId="0" shapeId="0" xr:uid="{00000000-0006-0000-0400-000001000000}">
      <text>
        <r>
          <rPr>
            <b/>
            <sz val="8"/>
            <color indexed="81"/>
            <rFont val="Tahoma"/>
            <family val="2"/>
          </rPr>
          <t>FEMA:</t>
        </r>
        <r>
          <rPr>
            <sz val="8"/>
            <color indexed="81"/>
            <rFont val="Tahoma"/>
            <family val="2"/>
          </rPr>
          <t xml:space="preserve">
Number of distinct households</t>
        </r>
      </text>
    </comment>
  </commentList>
</comments>
</file>

<file path=xl/sharedStrings.xml><?xml version="1.0" encoding="utf-8"?>
<sst xmlns="http://schemas.openxmlformats.org/spreadsheetml/2006/main" count="149" uniqueCount="112">
  <si>
    <t xml:space="preserve">Repair Costs (Owners w/Major) </t>
  </si>
  <si>
    <t>Total</t>
  </si>
  <si>
    <t>Average ONA Amount</t>
  </si>
  <si>
    <t>HUD FMR Lookup</t>
  </si>
  <si>
    <t>Total Estimated Other Needs Assistance (ONA)</t>
  </si>
  <si>
    <t>County</t>
  </si>
  <si>
    <t>County Name</t>
  </si>
  <si>
    <t>Destroyed</t>
  </si>
  <si>
    <t>Major</t>
  </si>
  <si>
    <t>Minor</t>
  </si>
  <si>
    <t>Affected</t>
  </si>
  <si>
    <t>% Owner</t>
  </si>
  <si>
    <t>% Insured</t>
  </si>
  <si>
    <t>% Low Income</t>
  </si>
  <si>
    <t>REPAIR ASSISTANCE</t>
  </si>
  <si>
    <t>REPLACEMENT ASSISTANCE</t>
  </si>
  <si>
    <t>Replacement Cost (Owners w/Destroyed)</t>
  </si>
  <si>
    <t>HUD FMR for 2 bedroom</t>
  </si>
  <si>
    <t>Rent (Pre-Disater Renters)- 1 month</t>
  </si>
  <si>
    <t xml:space="preserve">ESTIMATED OTHER NEEDS ASSISTANCE </t>
  </si>
  <si>
    <t>ESTIMATED HOUSING ASSISTANCE (HA)</t>
  </si>
  <si>
    <t>Total Estimated Housing Assistance (HA)</t>
  </si>
  <si>
    <t>renters</t>
  </si>
  <si>
    <t>Rent (Owners w/Major or Destroyed)- 1 month</t>
  </si>
  <si>
    <t>ONA (All Renters and Owners w/Affected, Minor, Major)</t>
  </si>
  <si>
    <t>ONA (Owners- Destroyed)</t>
  </si>
  <si>
    <t>Estimated Average ONA Award per Household</t>
  </si>
  <si>
    <t>owners w/destroyed</t>
  </si>
  <si>
    <t>renters/owners w/affected, minor &amp; major</t>
  </si>
  <si>
    <t>COST</t>
  </si>
  <si>
    <t>TOTAL COST</t>
  </si>
  <si>
    <t>TEMPORARY HOUSING</t>
  </si>
  <si>
    <t>CATEGORY TOTAL COST</t>
  </si>
  <si>
    <t>Total Estimated Federal Share (75%)</t>
  </si>
  <si>
    <t>Total Estimated State Share (25%)</t>
  </si>
  <si>
    <t>STATE:</t>
  </si>
  <si>
    <t>INCIDENT DATE:</t>
  </si>
  <si>
    <t>Rounded Average ONA Amount</t>
  </si>
  <si>
    <t>Total Estimated HA and ONA (Federal Share)</t>
  </si>
  <si>
    <t>Estimated Average HA Award per Household</t>
  </si>
  <si>
    <t>\</t>
  </si>
  <si>
    <t>TOTAL/AVERAGE</t>
  </si>
  <si>
    <t>Rent (Pre-Disaster Renters) - 1 Month Cost Estimate</t>
  </si>
  <si>
    <t>Rent (Owners w/Major or Destroyed)- 1 month Cost Estimate</t>
  </si>
  <si>
    <t>TEMPORARY HOUSING COST ESTIMATE</t>
  </si>
  <si>
    <t>REPAIR COST ESTIMATE</t>
  </si>
  <si>
    <t>Repair Costs (Owners w/Major) Cost Estimate</t>
  </si>
  <si>
    <t>ROUNDED</t>
  </si>
  <si>
    <t>ONA (All Renters and Owners w/Affected, Minor, Major)             Cost Estimate</t>
  </si>
  <si>
    <t>ONA (Owners- Destroyed) 
Cost Estimate</t>
  </si>
  <si>
    <t>Replacement Cost (Owners w/Destroyed)
Cost Estimate</t>
  </si>
  <si>
    <t>REPLACEMENT COST ESTIMATE</t>
  </si>
  <si>
    <t>HOUSING ASSISTANCE COST ESTIMATE</t>
  </si>
  <si>
    <t xml:space="preserve">ONA (All Renters and Owners w/Affected, Minor, Major)  </t>
  </si>
  <si>
    <t>TOTAL HA</t>
  </si>
  <si>
    <t>TOTAL ONA</t>
  </si>
  <si>
    <t xml:space="preserve">What percent of the affected dwellings will be eligible for IHP? </t>
  </si>
  <si>
    <t>((1-I6)*(B6+C6)*H6)</t>
  </si>
  <si>
    <t>((1-I6)*G6)*(1-H6)</t>
  </si>
  <si>
    <t>(1-I6)*(C6)*H6</t>
  </si>
  <si>
    <t>(1-I6)*(B6)*H6</t>
  </si>
  <si>
    <t>ONA</t>
  </si>
  <si>
    <t>ONA Cost Estimate</t>
  </si>
  <si>
    <t>Comparison</t>
  </si>
  <si>
    <t>PDA NUMBERS</t>
  </si>
  <si>
    <t>Enter as MM/DD/YYYY</t>
  </si>
  <si>
    <t xml:space="preserve"> Average ONA Amount</t>
  </si>
  <si>
    <t xml:space="preserve">owners w/major &amp;destroyed </t>
  </si>
  <si>
    <t>Estimated Rent for Owners</t>
  </si>
  <si>
    <t>Estimated rent for Renters</t>
  </si>
  <si>
    <t>National Average</t>
  </si>
  <si>
    <t>Alternate Average</t>
  </si>
  <si>
    <t>AWARD AMOUNTS</t>
  </si>
  <si>
    <t xml:space="preserve">Regions that wish to use an alternate number for the  award amounts may do so.  The Region can input Alternate amounts for “Average Housing Repair Amount,” “Average ONA Amount,”  and "Average Major Damaged Award Amount" to be used in this cost estimate.  If Alternate Average Amounts are inputted, the Region must submit written justification to support the amounts. If Alternate averages are not inputted, the system will default to the National Averages. </t>
  </si>
  <si>
    <t>Average Major Damage Award Amount</t>
  </si>
  <si>
    <t>INCIDENT TYPE:</t>
  </si>
  <si>
    <t>FLOOD ONLY</t>
  </si>
  <si>
    <t>OTHER PERILS</t>
  </si>
  <si>
    <t>Owners</t>
  </si>
  <si>
    <t>Average Affected Damage Award Amount</t>
  </si>
  <si>
    <t xml:space="preserve"> Average Minor Damage Award Amount</t>
  </si>
  <si>
    <t>Average Minor Damage Repair</t>
  </si>
  <si>
    <t>Repair Costs (Owners w/Minor)</t>
  </si>
  <si>
    <t>Repair Costs (Owners w/Affected)</t>
  </si>
  <si>
    <t>Repair Costs (Owners w/Affected Cost Estimate</t>
  </si>
  <si>
    <t>Replacement Amount</t>
  </si>
  <si>
    <t>owners affected</t>
  </si>
  <si>
    <t>owners minor</t>
  </si>
  <si>
    <t>((1-I6)*D6)*H6</t>
  </si>
  <si>
    <t>((X6)*K6)</t>
  </si>
  <si>
    <t>B4="FLOOD ONLY", Y,O</t>
  </si>
  <si>
    <t>((B6+C6)*H6)</t>
  </si>
  <si>
    <t>Repair Costs (Owners w/Minor) Cost Estimate</t>
  </si>
  <si>
    <t>Select from List</t>
  </si>
  <si>
    <t>Major Damage</t>
  </si>
  <si>
    <t>Average Minor Damage Award Amount</t>
  </si>
  <si>
    <r>
      <t xml:space="preserve">NUMBER </t>
    </r>
    <r>
      <rPr>
        <b/>
        <sz val="10"/>
        <rFont val="Arial"/>
        <family val="2"/>
      </rPr>
      <t xml:space="preserve">
(Uninsured)</t>
    </r>
  </si>
  <si>
    <t>INDIVIUALS AND HOUSEHOLDS PROGRAM COST ESTIMATE BY COUNTY</t>
  </si>
  <si>
    <t>ONA Referal Rate</t>
  </si>
  <si>
    <t>(P6+Q6+R6+S6)*0.4503</t>
  </si>
  <si>
    <t>((1-I6)*F6)*H6</t>
  </si>
  <si>
    <t>(T6-T6)*0.4503</t>
  </si>
  <si>
    <r>
      <t xml:space="preserve">NUMBER OF HOUSEHOLDS </t>
    </r>
    <r>
      <rPr>
        <b/>
        <sz val="10"/>
        <rFont val="Arial"/>
        <family val="2"/>
      </rPr>
      <t xml:space="preserve">
(Uninsured)</t>
    </r>
  </si>
  <si>
    <t>Incident Type Comparison for Owners</t>
  </si>
  <si>
    <t>Incident Type Comparision for Renters</t>
  </si>
  <si>
    <t>Renters</t>
  </si>
  <si>
    <t>B4="FLOOD ONLY", AA, P</t>
  </si>
  <si>
    <t>(1-H6)*G6</t>
  </si>
  <si>
    <t>Affected Getting Assistance</t>
  </si>
  <si>
    <t>INDIVIDUALS AND HOUSEHOLDS PROGRAM (IHP) COST ESTIMATES</t>
  </si>
  <si>
    <t>ONA Referral Rate for State</t>
  </si>
  <si>
    <t>Pull from State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</si>
</sst>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7" x14ac:knownFonts="1">
    <font>
      <sz val="10"/>
      <name val="Arial"/>
    </font>
    <font>
      <sz val="10"/>
      <name val="Arial"/>
      <family val="2"/>
    </font>
    <font>
      <sz val="11"/>
      <name val="Arial"/>
      <family val="2"/>
    </font>
    <font>
      <sz val="8"/>
      <name val="Arial"/>
      <family val="2"/>
    </font>
    <font>
      <b/>
      <sz val="11"/>
      <name val="Arial"/>
      <family val="2"/>
    </font>
    <font>
      <b/>
      <sz val="12"/>
      <color indexed="9"/>
      <name val="Arial"/>
      <family val="2"/>
    </font>
    <font>
      <sz val="11"/>
      <name val="Arial"/>
      <family val="2"/>
    </font>
    <font>
      <b/>
      <sz val="12"/>
      <name val="Arial"/>
      <family val="2"/>
    </font>
    <font>
      <b/>
      <sz val="10"/>
      <name val="Arial"/>
      <family val="2"/>
    </font>
    <font>
      <sz val="8"/>
      <color indexed="81"/>
      <name val="Tahoma"/>
      <family val="2"/>
    </font>
    <font>
      <b/>
      <sz val="8"/>
      <color indexed="81"/>
      <name val="Tahoma"/>
      <family val="2"/>
    </font>
    <font>
      <b/>
      <sz val="11"/>
      <color indexed="9"/>
      <name val="Arial"/>
      <family val="2"/>
    </font>
    <font>
      <b/>
      <sz val="11"/>
      <name val="Arial"/>
      <family val="2"/>
    </font>
    <font>
      <b/>
      <sz val="11"/>
      <color indexed="9"/>
      <name val="Arial"/>
      <family val="2"/>
    </font>
    <font>
      <u/>
      <sz val="10"/>
      <color indexed="12"/>
      <name val="Arial"/>
      <family val="2"/>
    </font>
    <font>
      <b/>
      <sz val="9"/>
      <color indexed="9"/>
      <name val="Arial"/>
      <family val="2"/>
    </font>
    <font>
      <sz val="10"/>
      <name val="Arial"/>
      <family val="2"/>
    </font>
    <font>
      <u/>
      <sz val="10"/>
      <color indexed="12"/>
      <name val="Arial"/>
      <family val="2"/>
    </font>
    <font>
      <sz val="10"/>
      <color indexed="9"/>
      <name val="Arial"/>
      <family val="2"/>
    </font>
    <font>
      <b/>
      <sz val="14"/>
      <color indexed="9"/>
      <name val="Arial"/>
      <family val="2"/>
    </font>
    <font>
      <b/>
      <sz val="14"/>
      <color indexed="16"/>
      <name val="Arial"/>
      <family val="2"/>
    </font>
    <font>
      <b/>
      <sz val="14"/>
      <name val="Arial"/>
      <family val="2"/>
    </font>
    <font>
      <sz val="12"/>
      <name val="Arial"/>
      <family val="2"/>
    </font>
    <font>
      <b/>
      <sz val="14"/>
      <color indexed="8"/>
      <name val="Arial"/>
      <family val="2"/>
    </font>
    <font>
      <sz val="10"/>
      <name val="Arial"/>
      <family val="2"/>
    </font>
    <font>
      <b/>
      <sz val="16"/>
      <name val="Arial"/>
      <family val="2"/>
    </font>
    <font>
      <b/>
      <sz val="11"/>
      <color theme="0"/>
      <name val="Arial"/>
      <family val="2"/>
    </font>
    <font>
      <b/>
      <sz val="10"/>
      <color theme="0" tint="-4.9989318521683403E-2"/>
      <name val="Arial"/>
      <family val="2"/>
    </font>
    <font>
      <sz val="10"/>
      <color theme="0" tint="-4.9989318521683403E-2"/>
      <name val="Arial"/>
      <family val="2"/>
    </font>
    <font>
      <b/>
      <sz val="9"/>
      <name val="Arial"/>
      <family val="2"/>
    </font>
    <font>
      <sz val="11"/>
      <color theme="0"/>
      <name val="Arial"/>
      <family val="2"/>
    </font>
    <font>
      <sz val="12"/>
      <name val="Arial"/>
      <family val="2"/>
    </font>
    <font>
      <u/>
      <sz val="10"/>
      <name val="Arial"/>
      <family val="2"/>
    </font>
    <font>
      <sz val="11"/>
      <color theme="1"/>
      <name val="Arial"/>
      <family val="2"/>
    </font>
    <font>
      <b/>
      <sz val="10"/>
      <color theme="0"/>
      <name val="Arial"/>
      <family val="2"/>
    </font>
    <font>
      <sz val="14"/>
      <name val="Arial"/>
      <family val="2"/>
    </font>
    <font>
      <b/>
      <sz val="18"/>
      <name val="Arial"/>
      <family val="2"/>
    </font>
  </fonts>
  <fills count="20">
    <fill>
      <patternFill patternType="none"/>
    </fill>
    <fill>
      <patternFill patternType="gray125"/>
    </fill>
    <fill>
      <patternFill patternType="solid">
        <fgColor indexed="18"/>
        <bgColor indexed="64"/>
      </patternFill>
    </fill>
    <fill>
      <patternFill patternType="solid">
        <fgColor indexed="21"/>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0"/>
        <bgColor indexed="64"/>
      </patternFill>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54">
    <xf numFmtId="0" fontId="0" fillId="0" borderId="0" xfId="0"/>
    <xf numFmtId="0" fontId="12" fillId="0" borderId="1" xfId="0" applyFont="1" applyBorder="1" applyAlignment="1">
      <alignment wrapText="1"/>
    </xf>
    <xf numFmtId="2" fontId="0" fillId="0" borderId="0" xfId="0" applyNumberFormat="1" applyAlignment="1">
      <alignment wrapText="1"/>
    </xf>
    <xf numFmtId="2" fontId="16" fillId="0" borderId="0" xfId="0" applyNumberFormat="1" applyFont="1" applyAlignment="1">
      <alignment wrapText="1"/>
    </xf>
    <xf numFmtId="0" fontId="16" fillId="0" borderId="0" xfId="0" applyFont="1"/>
    <xf numFmtId="0" fontId="2" fillId="0" borderId="5" xfId="0" applyFont="1" applyBorder="1" applyProtection="1">
      <protection locked="0"/>
    </xf>
    <xf numFmtId="0" fontId="0" fillId="6" borderId="22" xfId="0" applyFill="1" applyBorder="1"/>
    <xf numFmtId="0" fontId="0" fillId="6" borderId="23" xfId="0" applyFill="1" applyBorder="1"/>
    <xf numFmtId="0" fontId="16" fillId="6" borderId="0" xfId="0" applyFont="1" applyFill="1"/>
    <xf numFmtId="0" fontId="17" fillId="6" borderId="0" xfId="2" applyFont="1" applyFill="1" applyAlignment="1" applyProtection="1"/>
    <xf numFmtId="0" fontId="0" fillId="6" borderId="0" xfId="0" applyFill="1"/>
    <xf numFmtId="0" fontId="0" fillId="6" borderId="0" xfId="0" applyFill="1" applyBorder="1"/>
    <xf numFmtId="44" fontId="0" fillId="6" borderId="0" xfId="0" applyNumberFormat="1" applyFill="1"/>
    <xf numFmtId="0" fontId="16" fillId="0" borderId="0" xfId="0" applyFont="1" applyFill="1"/>
    <xf numFmtId="0" fontId="0" fillId="6" borderId="17" xfId="0" applyFill="1" applyBorder="1"/>
    <xf numFmtId="2" fontId="0" fillId="6" borderId="0" xfId="0" applyNumberFormat="1" applyFill="1"/>
    <xf numFmtId="44" fontId="6" fillId="0" borderId="0" xfId="0" applyNumberFormat="1" applyFont="1" applyFill="1" applyBorder="1"/>
    <xf numFmtId="0" fontId="0" fillId="0" borderId="0" xfId="0" applyFill="1"/>
    <xf numFmtId="44" fontId="6" fillId="7" borderId="1" xfId="1" applyFont="1" applyFill="1" applyBorder="1" applyProtection="1">
      <protection locked="0"/>
    </xf>
    <xf numFmtId="44" fontId="6" fillId="7" borderId="1" xfId="0" applyNumberFormat="1" applyFont="1" applyFill="1" applyBorder="1" applyProtection="1">
      <protection locked="0"/>
    </xf>
    <xf numFmtId="0" fontId="21" fillId="0" borderId="30" xfId="0" applyFont="1" applyBorder="1"/>
    <xf numFmtId="0" fontId="0" fillId="0" borderId="22" xfId="0" applyBorder="1"/>
    <xf numFmtId="0" fontId="25" fillId="6" borderId="30" xfId="0" applyFont="1" applyFill="1" applyBorder="1"/>
    <xf numFmtId="0" fontId="12" fillId="6" borderId="1" xfId="0" applyFont="1" applyFill="1" applyBorder="1" applyAlignment="1">
      <alignment wrapText="1"/>
    </xf>
    <xf numFmtId="0" fontId="12" fillId="6" borderId="0" xfId="0" applyFont="1" applyFill="1" applyBorder="1" applyAlignment="1">
      <alignment wrapText="1"/>
    </xf>
    <xf numFmtId="0" fontId="6" fillId="6" borderId="0" xfId="0" applyFont="1" applyFill="1" applyAlignment="1">
      <alignment horizontal="left" wrapText="1"/>
    </xf>
    <xf numFmtId="0" fontId="4" fillId="0" borderId="7" xfId="0" applyFont="1" applyBorder="1" applyProtection="1"/>
    <xf numFmtId="44" fontId="2" fillId="10" borderId="1" xfId="1" applyFont="1" applyFill="1" applyBorder="1" applyProtection="1">
      <protection locked="0"/>
    </xf>
    <xf numFmtId="0" fontId="12" fillId="10" borderId="0" xfId="0" applyFont="1" applyFill="1" applyBorder="1" applyAlignment="1">
      <alignment wrapText="1"/>
    </xf>
    <xf numFmtId="44" fontId="6" fillId="10" borderId="0" xfId="0" applyNumberFormat="1" applyFont="1" applyFill="1" applyBorder="1" applyProtection="1">
      <protection locked="0"/>
    </xf>
    <xf numFmtId="44" fontId="0" fillId="0" borderId="0" xfId="1" applyFont="1"/>
    <xf numFmtId="44" fontId="4" fillId="10" borderId="1" xfId="0" applyNumberFormat="1" applyFont="1" applyFill="1" applyBorder="1"/>
    <xf numFmtId="0" fontId="0" fillId="10" borderId="0" xfId="0" applyFill="1"/>
    <xf numFmtId="0" fontId="12" fillId="0" borderId="0" xfId="0" applyFont="1" applyFill="1" applyBorder="1" applyAlignment="1">
      <alignment wrapText="1"/>
    </xf>
    <xf numFmtId="44" fontId="6" fillId="0" borderId="0" xfId="0" applyNumberFormat="1" applyFont="1" applyFill="1" applyBorder="1" applyProtection="1">
      <protection locked="0"/>
    </xf>
    <xf numFmtId="0" fontId="4" fillId="0" borderId="1" xfId="0" applyFont="1" applyBorder="1" applyAlignment="1">
      <alignment wrapText="1"/>
    </xf>
    <xf numFmtId="0" fontId="16" fillId="10" borderId="0" xfId="0" applyFont="1" applyFill="1"/>
    <xf numFmtId="0" fontId="16" fillId="10" borderId="0" xfId="0" applyFont="1" applyFill="1" applyBorder="1"/>
    <xf numFmtId="0" fontId="2" fillId="0" borderId="0" xfId="0" applyFont="1" applyFill="1"/>
    <xf numFmtId="0" fontId="2" fillId="0" borderId="0" xfId="0" applyFont="1"/>
    <xf numFmtId="2" fontId="15" fillId="4" borderId="27" xfId="0" applyNumberFormat="1" applyFont="1" applyFill="1" applyBorder="1" applyAlignment="1">
      <alignment horizontal="center" wrapText="1"/>
    </xf>
    <xf numFmtId="44" fontId="2" fillId="10" borderId="10" xfId="1" applyFont="1" applyFill="1" applyBorder="1" applyProtection="1">
      <protection locked="0"/>
    </xf>
    <xf numFmtId="44" fontId="4" fillId="0" borderId="10" xfId="0" applyNumberFormat="1" applyFont="1" applyBorder="1"/>
    <xf numFmtId="0" fontId="16" fillId="10" borderId="1" xfId="0" applyFont="1" applyFill="1" applyBorder="1"/>
    <xf numFmtId="0" fontId="0" fillId="10" borderId="1" xfId="0" applyFill="1" applyBorder="1"/>
    <xf numFmtId="0" fontId="16" fillId="10" borderId="1" xfId="1" applyNumberFormat="1" applyFont="1" applyFill="1" applyBorder="1"/>
    <xf numFmtId="2" fontId="29" fillId="10" borderId="1" xfId="0" applyNumberFormat="1" applyFont="1" applyFill="1" applyBorder="1" applyAlignment="1">
      <alignment horizontal="center" wrapText="1"/>
    </xf>
    <xf numFmtId="2" fontId="0" fillId="10" borderId="1" xfId="0" applyNumberFormat="1" applyFill="1" applyBorder="1" applyAlignment="1">
      <alignment wrapText="1"/>
    </xf>
    <xf numFmtId="2" fontId="16" fillId="10" borderId="1" xfId="0" applyNumberFormat="1" applyFont="1" applyFill="1" applyBorder="1" applyAlignment="1">
      <alignment wrapText="1"/>
    </xf>
    <xf numFmtId="0" fontId="8" fillId="10" borderId="1" xfId="0" applyFont="1" applyFill="1" applyBorder="1"/>
    <xf numFmtId="0" fontId="8" fillId="10" borderId="1" xfId="1" applyNumberFormat="1" applyFont="1" applyFill="1" applyBorder="1"/>
    <xf numFmtId="1" fontId="4" fillId="10" borderId="1" xfId="0" applyNumberFormat="1" applyFont="1" applyFill="1" applyBorder="1"/>
    <xf numFmtId="1" fontId="8" fillId="10" borderId="1" xfId="0" applyNumberFormat="1" applyFont="1" applyFill="1" applyBorder="1"/>
    <xf numFmtId="0" fontId="28" fillId="10" borderId="1" xfId="0" applyFont="1" applyFill="1" applyBorder="1"/>
    <xf numFmtId="0" fontId="2" fillId="13" borderId="1" xfId="0" applyFont="1" applyFill="1" applyBorder="1" applyProtection="1">
      <protection locked="0"/>
    </xf>
    <xf numFmtId="0" fontId="2" fillId="10" borderId="5" xfId="0" applyFont="1" applyFill="1" applyBorder="1" applyProtection="1">
      <protection locked="0"/>
    </xf>
    <xf numFmtId="9" fontId="2" fillId="13" borderId="1" xfId="0" applyNumberFormat="1" applyFont="1" applyFill="1" applyBorder="1" applyProtection="1">
      <protection locked="0"/>
    </xf>
    <xf numFmtId="9" fontId="2" fillId="13" borderId="10" xfId="0" applyNumberFormat="1" applyFont="1" applyFill="1" applyBorder="1" applyProtection="1">
      <protection locked="0"/>
    </xf>
    <xf numFmtId="0" fontId="32" fillId="10" borderId="0" xfId="2" applyFont="1" applyFill="1" applyAlignment="1" applyProtection="1"/>
    <xf numFmtId="0" fontId="2" fillId="10" borderId="1" xfId="1" applyNumberFormat="1" applyFont="1" applyFill="1" applyBorder="1" applyProtection="1">
      <protection locked="0"/>
    </xf>
    <xf numFmtId="0" fontId="27" fillId="10" borderId="0" xfId="0" applyFont="1" applyFill="1"/>
    <xf numFmtId="9" fontId="0" fillId="10" borderId="0" xfId="0" applyNumberFormat="1" applyFill="1" applyBorder="1" applyAlignment="1">
      <alignment wrapText="1"/>
    </xf>
    <xf numFmtId="0" fontId="0" fillId="10" borderId="0" xfId="0" applyFill="1" applyBorder="1"/>
    <xf numFmtId="2" fontId="0" fillId="10" borderId="1" xfId="0" applyNumberFormat="1" applyFill="1" applyBorder="1"/>
    <xf numFmtId="2" fontId="16" fillId="10" borderId="1" xfId="0" applyNumberFormat="1" applyFont="1" applyFill="1" applyBorder="1"/>
    <xf numFmtId="2" fontId="8" fillId="10" borderId="1" xfId="0" applyNumberFormat="1" applyFont="1" applyFill="1" applyBorder="1"/>
    <xf numFmtId="2" fontId="0" fillId="10" borderId="0" xfId="0" applyNumberFormat="1" applyFill="1"/>
    <xf numFmtId="0" fontId="34" fillId="0" borderId="1" xfId="0" applyFont="1" applyFill="1" applyBorder="1" applyAlignment="1">
      <alignment horizontal="center"/>
    </xf>
    <xf numFmtId="0" fontId="16" fillId="0" borderId="1" xfId="0" applyFont="1" applyFill="1" applyBorder="1"/>
    <xf numFmtId="2" fontId="29" fillId="0" borderId="1" xfId="0" applyNumberFormat="1" applyFont="1" applyFill="1" applyBorder="1" applyAlignment="1">
      <alignment horizontal="center" wrapText="1"/>
    </xf>
    <xf numFmtId="1" fontId="8" fillId="0" borderId="1" xfId="0" applyNumberFormat="1" applyFont="1" applyFill="1" applyBorder="1"/>
    <xf numFmtId="0" fontId="2" fillId="9" borderId="1" xfId="0" applyFont="1" applyFill="1" applyBorder="1" applyAlignment="1" applyProtection="1">
      <alignment wrapText="1"/>
    </xf>
    <xf numFmtId="44" fontId="6" fillId="9" borderId="1" xfId="1" applyFont="1" applyFill="1" applyBorder="1" applyProtection="1"/>
    <xf numFmtId="0" fontId="24" fillId="6" borderId="33" xfId="0" applyFont="1" applyFill="1" applyBorder="1" applyProtection="1"/>
    <xf numFmtId="44" fontId="6" fillId="9" borderId="1" xfId="0" applyNumberFormat="1" applyFont="1" applyFill="1" applyBorder="1" applyProtection="1"/>
    <xf numFmtId="0" fontId="0" fillId="6" borderId="0" xfId="0" applyFill="1" applyProtection="1"/>
    <xf numFmtId="0" fontId="0" fillId="0" borderId="0" xfId="0" applyProtection="1"/>
    <xf numFmtId="0" fontId="2" fillId="6" borderId="0" xfId="0" applyFont="1" applyFill="1" applyBorder="1" applyProtection="1"/>
    <xf numFmtId="0" fontId="2" fillId="0" borderId="0" xfId="0" applyFont="1" applyFill="1" applyProtection="1"/>
    <xf numFmtId="0" fontId="26" fillId="11" borderId="10" xfId="0" applyFont="1" applyFill="1" applyBorder="1" applyAlignment="1" applyProtection="1"/>
    <xf numFmtId="0" fontId="26" fillId="11" borderId="29" xfId="0" applyFont="1" applyFill="1" applyBorder="1" applyAlignment="1" applyProtection="1">
      <alignment horizontal="center"/>
    </xf>
    <xf numFmtId="0" fontId="4" fillId="0" borderId="0" xfId="0" applyFont="1" applyFill="1" applyBorder="1" applyAlignment="1" applyProtection="1">
      <alignment wrapText="1"/>
    </xf>
    <xf numFmtId="44" fontId="2" fillId="0" borderId="0" xfId="0" applyNumberFormat="1" applyFont="1" applyFill="1" applyBorder="1" applyProtection="1"/>
    <xf numFmtId="0" fontId="16" fillId="0" borderId="0" xfId="0" applyFont="1" applyFill="1" applyBorder="1" applyProtection="1"/>
    <xf numFmtId="0" fontId="16" fillId="0" borderId="0" xfId="0" applyFont="1" applyFill="1" applyProtection="1"/>
    <xf numFmtId="44" fontId="2" fillId="14" borderId="1" xfId="1" applyFont="1" applyFill="1" applyBorder="1" applyProtection="1"/>
    <xf numFmtId="44" fontId="2" fillId="14" borderId="1" xfId="0" applyNumberFormat="1" applyFont="1" applyFill="1" applyBorder="1" applyProtection="1"/>
    <xf numFmtId="0" fontId="4" fillId="14" borderId="1" xfId="0" applyFont="1" applyFill="1" applyBorder="1" applyAlignment="1" applyProtection="1">
      <alignment horizontal="left"/>
    </xf>
    <xf numFmtId="0" fontId="0" fillId="6" borderId="0" xfId="0" applyFill="1" applyAlignment="1">
      <alignment vertical="center"/>
    </xf>
    <xf numFmtId="0" fontId="0" fillId="0" borderId="0" xfId="0" applyAlignment="1">
      <alignment vertical="center"/>
    </xf>
    <xf numFmtId="0" fontId="35" fillId="6" borderId="0" xfId="0" applyFont="1" applyFill="1" applyAlignment="1">
      <alignment vertical="center"/>
    </xf>
    <xf numFmtId="0" fontId="35" fillId="0" borderId="0" xfId="0" applyFont="1" applyAlignment="1">
      <alignment vertical="center"/>
    </xf>
    <xf numFmtId="164" fontId="5" fillId="2" borderId="32" xfId="0" applyNumberFormat="1" applyFont="1" applyFill="1" applyBorder="1" applyAlignment="1">
      <alignment horizontal="center" vertical="center"/>
    </xf>
    <xf numFmtId="164" fontId="5" fillId="2" borderId="32" xfId="1" applyNumberFormat="1" applyFont="1" applyFill="1" applyBorder="1" applyAlignment="1">
      <alignment vertical="center"/>
    </xf>
    <xf numFmtId="164" fontId="2" fillId="0" borderId="1" xfId="1" applyNumberFormat="1" applyFont="1" applyFill="1" applyBorder="1" applyAlignment="1" applyProtection="1">
      <alignment vertical="center"/>
    </xf>
    <xf numFmtId="0" fontId="0" fillId="6" borderId="0" xfId="0" applyFill="1" applyAlignment="1">
      <alignment horizontal="center"/>
    </xf>
    <xf numFmtId="0" fontId="0" fillId="0" borderId="0" xfId="0" applyAlignment="1">
      <alignment horizontal="center"/>
    </xf>
    <xf numFmtId="0" fontId="21" fillId="6" borderId="30" xfId="0" applyFont="1" applyFill="1" applyBorder="1" applyAlignment="1" applyProtection="1">
      <alignment horizontal="right"/>
    </xf>
    <xf numFmtId="0" fontId="21" fillId="6" borderId="22" xfId="0" applyFont="1" applyFill="1" applyBorder="1" applyAlignment="1" applyProtection="1">
      <alignment horizontal="center"/>
    </xf>
    <xf numFmtId="0" fontId="0" fillId="6" borderId="22" xfId="0" applyFill="1" applyBorder="1" applyProtection="1"/>
    <xf numFmtId="0" fontId="0" fillId="6" borderId="23" xfId="0" applyFill="1" applyBorder="1" applyAlignment="1" applyProtection="1">
      <alignment horizontal="center"/>
    </xf>
    <xf numFmtId="0" fontId="21" fillId="6" borderId="20" xfId="0" applyFont="1" applyFill="1" applyBorder="1" applyAlignment="1" applyProtection="1">
      <alignment horizontal="right"/>
    </xf>
    <xf numFmtId="14" fontId="21" fillId="6" borderId="0" xfId="0" applyNumberFormat="1" applyFont="1" applyFill="1" applyBorder="1" applyAlignment="1" applyProtection="1">
      <alignment horizontal="center"/>
    </xf>
    <xf numFmtId="0" fontId="18" fillId="6" borderId="0" xfId="0" applyFont="1" applyFill="1" applyBorder="1" applyProtection="1"/>
    <xf numFmtId="0" fontId="0" fillId="6" borderId="17" xfId="0" applyFill="1" applyBorder="1" applyAlignment="1" applyProtection="1">
      <alignment horizontal="center"/>
    </xf>
    <xf numFmtId="0" fontId="21" fillId="6" borderId="49" xfId="0" applyFont="1" applyFill="1" applyBorder="1" applyProtection="1"/>
    <xf numFmtId="0" fontId="18" fillId="6" borderId="31" xfId="0" applyFont="1" applyFill="1" applyBorder="1" applyProtection="1"/>
    <xf numFmtId="0" fontId="0" fillId="6" borderId="19" xfId="0" applyFill="1" applyBorder="1" applyAlignment="1" applyProtection="1">
      <alignment horizontal="center"/>
    </xf>
    <xf numFmtId="0" fontId="21" fillId="0" borderId="12" xfId="0" applyFont="1" applyFill="1" applyBorder="1" applyAlignment="1" applyProtection="1">
      <alignment horizontal="left" vertical="center"/>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164" fontId="7" fillId="0" borderId="24" xfId="0" applyNumberFormat="1" applyFont="1" applyFill="1" applyBorder="1" applyAlignment="1" applyProtection="1">
      <alignment horizontal="center" vertical="center"/>
    </xf>
    <xf numFmtId="0" fontId="31" fillId="0" borderId="5" xfId="0" applyNumberFormat="1" applyFont="1" applyFill="1" applyBorder="1" applyAlignment="1" applyProtection="1">
      <alignment vertical="center" wrapText="1"/>
    </xf>
    <xf numFmtId="3" fontId="2" fillId="0" borderId="1" xfId="0" applyNumberFormat="1" applyFont="1" applyFill="1" applyBorder="1" applyAlignment="1" applyProtection="1">
      <alignment vertical="center"/>
    </xf>
    <xf numFmtId="0" fontId="30" fillId="10" borderId="1" xfId="0" applyFont="1" applyFill="1" applyBorder="1" applyAlignment="1" applyProtection="1">
      <alignment horizontal="center" vertical="center"/>
    </xf>
    <xf numFmtId="164" fontId="16" fillId="0" borderId="24" xfId="0" applyNumberFormat="1" applyFont="1" applyFill="1" applyBorder="1" applyAlignment="1" applyProtection="1">
      <alignment horizontal="center" vertical="center"/>
    </xf>
    <xf numFmtId="164" fontId="7" fillId="0" borderId="24" xfId="1" applyNumberFormat="1"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21" fillId="17" borderId="5" xfId="0" applyNumberFormat="1" applyFont="1" applyFill="1" applyBorder="1" applyAlignment="1" applyProtection="1">
      <alignment vertical="center" wrapText="1"/>
    </xf>
    <xf numFmtId="3" fontId="21" fillId="17" borderId="1" xfId="0" applyNumberFormat="1" applyFont="1" applyFill="1" applyBorder="1" applyAlignment="1" applyProtection="1">
      <alignment vertical="center"/>
    </xf>
    <xf numFmtId="44" fontId="21" fillId="17" borderId="1" xfId="1" applyFont="1" applyFill="1" applyBorder="1" applyAlignment="1" applyProtection="1">
      <alignment vertical="center"/>
    </xf>
    <xf numFmtId="164" fontId="21" fillId="17" borderId="1" xfId="1" applyNumberFormat="1" applyFont="1" applyFill="1" applyBorder="1" applyAlignment="1" applyProtection="1">
      <alignment vertical="center"/>
    </xf>
    <xf numFmtId="0" fontId="35" fillId="17" borderId="24" xfId="0" applyFont="1" applyFill="1" applyBorder="1" applyAlignment="1" applyProtection="1">
      <alignment horizontal="center" vertical="center"/>
    </xf>
    <xf numFmtId="0" fontId="31" fillId="0" borderId="6" xfId="0" applyNumberFormat="1" applyFont="1" applyFill="1" applyBorder="1" applyAlignment="1" applyProtection="1">
      <alignment vertical="center" wrapText="1"/>
    </xf>
    <xf numFmtId="3" fontId="31" fillId="0" borderId="7" xfId="0" applyNumberFormat="1" applyFont="1" applyFill="1" applyBorder="1" applyAlignment="1" applyProtection="1">
      <alignment vertical="center"/>
    </xf>
    <xf numFmtId="164" fontId="31" fillId="0" borderId="7" xfId="1" applyNumberFormat="1" applyFont="1" applyFill="1" applyBorder="1" applyAlignment="1" applyProtection="1">
      <alignment vertical="center"/>
    </xf>
    <xf numFmtId="44" fontId="7" fillId="0" borderId="7" xfId="1" applyFont="1" applyFill="1" applyBorder="1" applyAlignment="1" applyProtection="1">
      <alignment vertical="center"/>
    </xf>
    <xf numFmtId="0" fontId="31" fillId="0" borderId="25" xfId="0" applyFont="1" applyFill="1" applyBorder="1" applyAlignment="1" applyProtection="1">
      <alignment horizontal="center" vertical="center"/>
    </xf>
    <xf numFmtId="0" fontId="0" fillId="0" borderId="20" xfId="0" applyNumberFormat="1" applyFill="1" applyBorder="1" applyAlignment="1" applyProtection="1">
      <alignment vertical="center" wrapText="1"/>
    </xf>
    <xf numFmtId="0" fontId="0" fillId="0" borderId="0" xfId="0" applyFill="1" applyBorder="1" applyAlignment="1" applyProtection="1">
      <alignment vertical="center"/>
    </xf>
    <xf numFmtId="0" fontId="0" fillId="0" borderId="17" xfId="0" applyFill="1" applyBorder="1" applyAlignment="1" applyProtection="1">
      <alignment horizontal="center" vertical="center"/>
    </xf>
    <xf numFmtId="0" fontId="7" fillId="0" borderId="20" xfId="0" applyFont="1" applyFill="1" applyBorder="1" applyAlignment="1" applyProtection="1">
      <alignment vertical="center"/>
    </xf>
    <xf numFmtId="0" fontId="16" fillId="0" borderId="0" xfId="0" applyFont="1" applyFill="1" applyBorder="1" applyAlignment="1" applyProtection="1">
      <alignment vertical="center"/>
    </xf>
    <xf numFmtId="0" fontId="21" fillId="0" borderId="12" xfId="0" applyFont="1" applyFill="1" applyBorder="1" applyAlignment="1" applyProtection="1">
      <alignment vertical="center"/>
    </xf>
    <xf numFmtId="0" fontId="4" fillId="0" borderId="13" xfId="0" applyFont="1" applyFill="1" applyBorder="1" applyAlignment="1" applyProtection="1">
      <alignment horizontal="center" vertical="center" wrapText="1"/>
    </xf>
    <xf numFmtId="164" fontId="2" fillId="0" borderId="10" xfId="0" applyNumberFormat="1" applyFont="1" applyFill="1" applyBorder="1" applyAlignment="1" applyProtection="1">
      <alignment vertical="center"/>
    </xf>
    <xf numFmtId="0" fontId="16" fillId="0" borderId="8" xfId="0" applyFont="1" applyFill="1" applyBorder="1" applyAlignment="1" applyProtection="1">
      <alignment horizontal="center" vertical="center"/>
    </xf>
    <xf numFmtId="44" fontId="2" fillId="0" borderId="10" xfId="0" applyNumberFormat="1" applyFont="1" applyFill="1" applyBorder="1" applyAlignment="1" applyProtection="1">
      <alignment vertical="center"/>
    </xf>
    <xf numFmtId="0" fontId="16" fillId="0" borderId="15" xfId="0" applyFont="1" applyFill="1" applyBorder="1" applyAlignment="1" applyProtection="1">
      <alignment horizontal="center" vertical="center"/>
    </xf>
    <xf numFmtId="0" fontId="21" fillId="17" borderId="5" xfId="0" applyFont="1" applyFill="1" applyBorder="1" applyAlignment="1" applyProtection="1">
      <alignment vertical="center" wrapText="1"/>
    </xf>
    <xf numFmtId="164" fontId="21" fillId="17" borderId="2" xfId="1" applyNumberFormat="1" applyFont="1" applyFill="1" applyBorder="1" applyAlignment="1" applyProtection="1">
      <alignment vertical="center"/>
    </xf>
    <xf numFmtId="164" fontId="21" fillId="17" borderId="26" xfId="0" applyNumberFormat="1" applyFont="1" applyFill="1" applyBorder="1" applyAlignment="1" applyProtection="1">
      <alignment horizontal="center" vertical="center"/>
    </xf>
    <xf numFmtId="0" fontId="31" fillId="0" borderId="5" xfId="0" applyFont="1" applyFill="1" applyBorder="1" applyAlignment="1" applyProtection="1">
      <alignment vertical="center" wrapText="1"/>
    </xf>
    <xf numFmtId="3" fontId="31" fillId="0" borderId="1" xfId="0" applyNumberFormat="1" applyFont="1" applyFill="1" applyBorder="1" applyAlignment="1" applyProtection="1">
      <alignment vertical="center"/>
    </xf>
    <xf numFmtId="164" fontId="31" fillId="0" borderId="10" xfId="1" applyNumberFormat="1" applyFont="1" applyFill="1" applyBorder="1" applyAlignment="1" applyProtection="1">
      <alignment vertical="center"/>
    </xf>
    <xf numFmtId="0" fontId="16" fillId="0" borderId="2" xfId="0" applyFont="1" applyFill="1" applyBorder="1" applyAlignment="1" applyProtection="1">
      <alignment vertical="center"/>
    </xf>
    <xf numFmtId="0" fontId="16" fillId="0" borderId="16" xfId="0" applyFont="1" applyFill="1" applyBorder="1" applyAlignment="1" applyProtection="1">
      <alignment horizontal="center" vertical="center"/>
    </xf>
    <xf numFmtId="0" fontId="31" fillId="0" borderId="1" xfId="0" applyFont="1" applyFill="1" applyBorder="1" applyAlignment="1" applyProtection="1">
      <alignment vertical="center" wrapText="1"/>
    </xf>
    <xf numFmtId="0" fontId="16" fillId="0" borderId="14" xfId="0" applyFont="1" applyFill="1" applyBorder="1" applyAlignment="1" applyProtection="1">
      <alignment vertical="center"/>
    </xf>
    <xf numFmtId="0" fontId="16" fillId="0" borderId="17" xfId="0" applyFont="1" applyFill="1" applyBorder="1" applyAlignment="1" applyProtection="1">
      <alignment horizontal="center" vertical="center"/>
    </xf>
    <xf numFmtId="0" fontId="31" fillId="0" borderId="6" xfId="0" applyFont="1" applyFill="1" applyBorder="1" applyAlignment="1" applyProtection="1">
      <alignment vertical="center" wrapText="1"/>
    </xf>
    <xf numFmtId="0" fontId="31" fillId="0" borderId="7" xfId="0" applyFont="1" applyFill="1" applyBorder="1" applyAlignment="1" applyProtection="1">
      <alignment vertical="center" wrapText="1"/>
    </xf>
    <xf numFmtId="164" fontId="31" fillId="0" borderId="21" xfId="1" applyNumberFormat="1" applyFont="1" applyFill="1" applyBorder="1" applyAlignment="1" applyProtection="1">
      <alignment vertical="center"/>
    </xf>
    <xf numFmtId="0" fontId="16" fillId="0" borderId="18" xfId="0" applyFont="1" applyFill="1" applyBorder="1" applyAlignment="1" applyProtection="1">
      <alignment vertical="center"/>
    </xf>
    <xf numFmtId="0" fontId="16" fillId="0" borderId="19" xfId="0" applyFont="1" applyFill="1" applyBorder="1" applyAlignment="1" applyProtection="1">
      <alignment horizontal="center" vertical="center"/>
    </xf>
    <xf numFmtId="0" fontId="7" fillId="0" borderId="2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0" fillId="6" borderId="0" xfId="0" applyFill="1" applyAlignment="1" applyProtection="1">
      <alignment vertical="center"/>
    </xf>
    <xf numFmtId="0" fontId="0" fillId="0" borderId="0" xfId="0" applyAlignment="1" applyProtection="1">
      <alignment vertical="center"/>
    </xf>
    <xf numFmtId="0" fontId="8" fillId="9" borderId="7" xfId="0" applyNumberFormat="1" applyFont="1" applyFill="1" applyBorder="1" applyAlignment="1" applyProtection="1">
      <alignment horizontal="center" wrapText="1"/>
    </xf>
    <xf numFmtId="0" fontId="8" fillId="0" borderId="7" xfId="0" applyNumberFormat="1" applyFont="1" applyFill="1" applyBorder="1" applyAlignment="1" applyProtection="1">
      <alignment horizontal="center" wrapText="1"/>
    </xf>
    <xf numFmtId="2" fontId="8" fillId="10" borderId="7" xfId="0" applyNumberFormat="1" applyFont="1" applyFill="1" applyBorder="1" applyAlignment="1" applyProtection="1">
      <alignment horizontal="center" wrapText="1"/>
    </xf>
    <xf numFmtId="0" fontId="8" fillId="0" borderId="25" xfId="0" applyNumberFormat="1" applyFont="1" applyFill="1" applyBorder="1" applyAlignment="1" applyProtection="1">
      <alignment horizontal="center" wrapText="1"/>
    </xf>
    <xf numFmtId="0" fontId="8" fillId="0" borderId="6" xfId="0" applyNumberFormat="1" applyFont="1" applyFill="1" applyBorder="1" applyAlignment="1" applyProtection="1">
      <alignment horizontal="center" wrapText="1"/>
    </xf>
    <xf numFmtId="0" fontId="8" fillId="10" borderId="7" xfId="0" applyNumberFormat="1" applyFont="1" applyFill="1" applyBorder="1" applyAlignment="1" applyProtection="1">
      <alignment horizontal="center" wrapText="1"/>
    </xf>
    <xf numFmtId="0" fontId="8" fillId="14" borderId="7" xfId="0" applyNumberFormat="1" applyFont="1" applyFill="1" applyBorder="1" applyAlignment="1" applyProtection="1">
      <alignment horizontal="center" wrapText="1"/>
    </xf>
    <xf numFmtId="0" fontId="8" fillId="9" borderId="18" xfId="0" applyNumberFormat="1" applyFont="1" applyFill="1" applyBorder="1" applyAlignment="1" applyProtection="1">
      <alignment horizontal="center" wrapText="1"/>
    </xf>
    <xf numFmtId="0" fontId="8" fillId="0" borderId="51" xfId="0" applyNumberFormat="1" applyFont="1" applyFill="1" applyBorder="1" applyAlignment="1" applyProtection="1">
      <alignment horizontal="center" wrapText="1"/>
    </xf>
    <xf numFmtId="0" fontId="8" fillId="0" borderId="18" xfId="0" applyNumberFormat="1" applyFont="1" applyFill="1" applyBorder="1" applyAlignment="1" applyProtection="1">
      <alignment horizontal="center" wrapText="1"/>
    </xf>
    <xf numFmtId="0" fontId="8" fillId="0" borderId="52" xfId="0" applyNumberFormat="1" applyFont="1" applyFill="1" applyBorder="1" applyAlignment="1" applyProtection="1">
      <alignment horizontal="center" wrapText="1"/>
    </xf>
    <xf numFmtId="0" fontId="7" fillId="9" borderId="31" xfId="0" applyFont="1" applyFill="1" applyBorder="1" applyAlignment="1" applyProtection="1">
      <alignment horizontal="center" wrapText="1"/>
    </xf>
    <xf numFmtId="0" fontId="7" fillId="9" borderId="25" xfId="0" applyFont="1" applyFill="1" applyBorder="1" applyAlignment="1" applyProtection="1">
      <alignment horizontal="center" wrapText="1"/>
    </xf>
    <xf numFmtId="0" fontId="31" fillId="10" borderId="27" xfId="0" applyFont="1" applyFill="1" applyBorder="1" applyProtection="1"/>
    <xf numFmtId="39" fontId="2" fillId="10" borderId="4" xfId="1" applyNumberFormat="1" applyFont="1" applyFill="1" applyBorder="1" applyProtection="1"/>
    <xf numFmtId="44" fontId="2" fillId="10" borderId="4" xfId="1" applyFont="1" applyFill="1" applyBorder="1" applyProtection="1"/>
    <xf numFmtId="2" fontId="2" fillId="10" borderId="4" xfId="1" applyNumberFormat="1" applyFont="1" applyFill="1" applyBorder="1" applyAlignment="1" applyProtection="1">
      <alignment horizontal="center"/>
    </xf>
    <xf numFmtId="44" fontId="2" fillId="10" borderId="15" xfId="1" applyFont="1" applyFill="1" applyBorder="1" applyProtection="1"/>
    <xf numFmtId="39" fontId="2" fillId="0" borderId="42" xfId="1" applyNumberFormat="1" applyFont="1" applyFill="1" applyBorder="1" applyAlignment="1" applyProtection="1">
      <alignment horizontal="center"/>
    </xf>
    <xf numFmtId="0" fontId="2" fillId="10" borderId="4" xfId="1" applyNumberFormat="1" applyFont="1" applyFill="1" applyBorder="1" applyAlignment="1" applyProtection="1">
      <alignment horizontal="center"/>
    </xf>
    <xf numFmtId="2" fontId="2" fillId="14" borderId="4" xfId="1" applyNumberFormat="1" applyFont="1" applyFill="1" applyBorder="1" applyProtection="1"/>
    <xf numFmtId="39" fontId="2" fillId="10" borderId="42" xfId="1" applyNumberFormat="1" applyFont="1" applyFill="1" applyBorder="1" applyProtection="1"/>
    <xf numFmtId="39" fontId="6" fillId="16" borderId="37" xfId="1" applyNumberFormat="1" applyFont="1" applyFill="1" applyBorder="1" applyProtection="1"/>
    <xf numFmtId="44" fontId="6" fillId="15" borderId="34" xfId="0" applyNumberFormat="1" applyFont="1" applyFill="1" applyBorder="1" applyProtection="1"/>
    <xf numFmtId="44" fontId="2" fillId="10" borderId="4" xfId="0" applyNumberFormat="1" applyFont="1" applyFill="1" applyBorder="1" applyProtection="1"/>
    <xf numFmtId="44" fontId="6" fillId="7" borderId="1" xfId="0" applyNumberFormat="1" applyFont="1" applyFill="1" applyBorder="1" applyProtection="1"/>
    <xf numFmtId="0" fontId="2" fillId="10" borderId="0" xfId="0" applyFont="1" applyFill="1" applyProtection="1"/>
    <xf numFmtId="0" fontId="22" fillId="0" borderId="10" xfId="0" applyFont="1" applyBorder="1" applyProtection="1"/>
    <xf numFmtId="39" fontId="6" fillId="9" borderId="1" xfId="1" applyNumberFormat="1" applyFont="1" applyFill="1" applyBorder="1" applyProtection="1"/>
    <xf numFmtId="44" fontId="6" fillId="0" borderId="1" xfId="1" applyFont="1" applyBorder="1" applyProtection="1"/>
    <xf numFmtId="2" fontId="2" fillId="10" borderId="1" xfId="1" applyNumberFormat="1" applyFont="1" applyFill="1" applyBorder="1" applyAlignment="1" applyProtection="1">
      <alignment horizontal="center"/>
    </xf>
    <xf numFmtId="44" fontId="6" fillId="0" borderId="24" xfId="1" applyFont="1" applyBorder="1" applyProtection="1"/>
    <xf numFmtId="39" fontId="6" fillId="0" borderId="5" xfId="1" applyNumberFormat="1" applyFont="1" applyFill="1" applyBorder="1" applyAlignment="1" applyProtection="1">
      <alignment horizontal="center"/>
    </xf>
    <xf numFmtId="0" fontId="2" fillId="10" borderId="1" xfId="1" applyNumberFormat="1" applyFont="1" applyFill="1" applyBorder="1" applyAlignment="1" applyProtection="1">
      <alignment horizontal="center"/>
    </xf>
    <xf numFmtId="2" fontId="2" fillId="14" borderId="1" xfId="1" applyNumberFormat="1" applyFont="1" applyFill="1" applyBorder="1" applyProtection="1"/>
    <xf numFmtId="44" fontId="2" fillId="10" borderId="1" xfId="1" applyFont="1" applyFill="1" applyBorder="1" applyProtection="1"/>
    <xf numFmtId="39" fontId="6" fillId="0" borderId="1" xfId="1" applyNumberFormat="1" applyFont="1" applyBorder="1" applyProtection="1"/>
    <xf numFmtId="39" fontId="6" fillId="0" borderId="5" xfId="1" applyNumberFormat="1" applyFont="1" applyBorder="1" applyProtection="1"/>
    <xf numFmtId="44" fontId="6" fillId="15" borderId="29" xfId="0" applyNumberFormat="1" applyFont="1" applyFill="1" applyBorder="1" applyProtection="1"/>
    <xf numFmtId="44" fontId="6" fillId="0" borderId="1" xfId="0" applyNumberFormat="1" applyFont="1" applyBorder="1" applyProtection="1"/>
    <xf numFmtId="0" fontId="7" fillId="0" borderId="10" xfId="0" applyFont="1" applyBorder="1" applyProtection="1"/>
    <xf numFmtId="39" fontId="4" fillId="9" borderId="1" xfId="1" applyNumberFormat="1" applyFont="1" applyFill="1" applyBorder="1" applyProtection="1"/>
    <xf numFmtId="44" fontId="4" fillId="0" borderId="1" xfId="1" applyFont="1" applyBorder="1" applyProtection="1"/>
    <xf numFmtId="2" fontId="4" fillId="10" borderId="1" xfId="1" applyNumberFormat="1" applyFont="1" applyFill="1" applyBorder="1" applyAlignment="1" applyProtection="1">
      <alignment horizontal="center"/>
    </xf>
    <xf numFmtId="44" fontId="4" fillId="0" borderId="24" xfId="1" applyFont="1" applyBorder="1" applyProtection="1"/>
    <xf numFmtId="39" fontId="4" fillId="0" borderId="1" xfId="1" applyNumberFormat="1" applyFont="1" applyBorder="1" applyProtection="1"/>
    <xf numFmtId="39" fontId="4" fillId="0" borderId="5" xfId="1" applyNumberFormat="1" applyFont="1" applyBorder="1" applyProtection="1"/>
    <xf numFmtId="39" fontId="4" fillId="16" borderId="28" xfId="1" applyNumberFormat="1" applyFont="1" applyFill="1" applyBorder="1" applyProtection="1"/>
    <xf numFmtId="44" fontId="4" fillId="15" borderId="29" xfId="0" applyNumberFormat="1" applyFont="1" applyFill="1" applyBorder="1" applyProtection="1"/>
    <xf numFmtId="44" fontId="4" fillId="0" borderId="1" xfId="0" applyNumberFormat="1" applyFont="1" applyBorder="1" applyProtection="1"/>
    <xf numFmtId="44" fontId="4" fillId="7" borderId="1" xfId="0" applyNumberFormat="1" applyFont="1" applyFill="1" applyBorder="1" applyProtection="1"/>
    <xf numFmtId="39" fontId="4" fillId="9" borderId="7" xfId="1" applyNumberFormat="1" applyFont="1" applyFill="1" applyBorder="1" applyProtection="1"/>
    <xf numFmtId="44" fontId="4" fillId="0" borderId="7" xfId="1" applyFont="1" applyBorder="1" applyProtection="1"/>
    <xf numFmtId="2" fontId="4" fillId="10" borderId="7" xfId="1" applyNumberFormat="1" applyFont="1" applyFill="1" applyBorder="1" applyAlignment="1" applyProtection="1">
      <alignment horizontal="center"/>
    </xf>
    <xf numFmtId="44" fontId="4" fillId="0" borderId="25" xfId="1" applyFont="1" applyBorder="1" applyProtection="1"/>
    <xf numFmtId="39" fontId="4" fillId="0" borderId="6" xfId="1" applyNumberFormat="1" applyFont="1" applyFill="1" applyBorder="1" applyAlignment="1" applyProtection="1">
      <alignment horizontal="center"/>
    </xf>
    <xf numFmtId="0" fontId="4" fillId="10" borderId="7" xfId="1" applyNumberFormat="1" applyFont="1" applyFill="1" applyBorder="1" applyAlignment="1" applyProtection="1">
      <alignment horizontal="center"/>
    </xf>
    <xf numFmtId="2" fontId="4" fillId="14" borderId="7" xfId="1" applyNumberFormat="1" applyFont="1" applyFill="1" applyBorder="1" applyProtection="1"/>
    <xf numFmtId="44" fontId="4" fillId="10" borderId="7" xfId="1" applyFont="1" applyFill="1" applyBorder="1" applyProtection="1"/>
    <xf numFmtId="39" fontId="4" fillId="0" borderId="7" xfId="1" applyNumberFormat="1" applyFont="1" applyBorder="1" applyProtection="1"/>
    <xf numFmtId="39" fontId="4" fillId="0" borderId="6" xfId="1" applyNumberFormat="1" applyFont="1" applyBorder="1" applyProtection="1"/>
    <xf numFmtId="0" fontId="0" fillId="9" borderId="0" xfId="0" applyFill="1" applyProtection="1"/>
    <xf numFmtId="2" fontId="16" fillId="10" borderId="0" xfId="0" applyNumberFormat="1" applyFont="1" applyFill="1" applyAlignment="1" applyProtection="1">
      <alignment horizontal="center"/>
    </xf>
    <xf numFmtId="0" fontId="0" fillId="0" borderId="0" xfId="0" applyFill="1" applyAlignment="1" applyProtection="1">
      <alignment horizontal="center"/>
    </xf>
    <xf numFmtId="0" fontId="16" fillId="10" borderId="0" xfId="0" applyFont="1" applyFill="1" applyAlignment="1" applyProtection="1">
      <alignment horizontal="center"/>
    </xf>
    <xf numFmtId="0" fontId="16" fillId="14" borderId="0" xfId="0" applyFont="1" applyFill="1" applyProtection="1"/>
    <xf numFmtId="0" fontId="16" fillId="10" borderId="0" xfId="0" applyFont="1" applyFill="1" applyProtection="1"/>
    <xf numFmtId="0" fontId="4" fillId="0" borderId="6" xfId="0" applyFont="1" applyBorder="1" applyProtection="1"/>
    <xf numFmtId="9" fontId="4" fillId="0" borderId="7" xfId="0" applyNumberFormat="1" applyFont="1" applyBorder="1" applyProtection="1"/>
    <xf numFmtId="9" fontId="4" fillId="0" borderId="21" xfId="0" applyNumberFormat="1" applyFont="1" applyBorder="1" applyProtection="1"/>
    <xf numFmtId="0" fontId="2" fillId="13" borderId="1" xfId="0" applyFont="1" applyFill="1" applyBorder="1" applyProtection="1"/>
    <xf numFmtId="0" fontId="16" fillId="10" borderId="2" xfId="0" applyFont="1" applyFill="1" applyBorder="1"/>
    <xf numFmtId="0" fontId="0" fillId="0" borderId="1" xfId="0" applyFill="1" applyBorder="1"/>
    <xf numFmtId="0" fontId="16" fillId="0" borderId="1" xfId="1" applyNumberFormat="1" applyFont="1" applyFill="1" applyBorder="1"/>
    <xf numFmtId="0" fontId="16" fillId="0" borderId="29" xfId="1" applyNumberFormat="1" applyFont="1" applyFill="1" applyBorder="1"/>
    <xf numFmtId="2" fontId="16" fillId="0" borderId="1" xfId="0" applyNumberFormat="1" applyFont="1" applyFill="1" applyBorder="1" applyAlignment="1">
      <alignment wrapText="1"/>
    </xf>
    <xf numFmtId="0" fontId="8" fillId="0" borderId="1" xfId="1" applyNumberFormat="1" applyFont="1" applyFill="1" applyBorder="1"/>
    <xf numFmtId="0" fontId="8" fillId="0" borderId="1" xfId="0" applyFont="1" applyFill="1" applyBorder="1"/>
    <xf numFmtId="2" fontId="8" fillId="0" borderId="6" xfId="0" applyNumberFormat="1" applyFont="1" applyFill="1" applyBorder="1" applyAlignment="1" applyProtection="1">
      <alignment horizontal="center" wrapText="1"/>
    </xf>
    <xf numFmtId="2" fontId="2" fillId="0" borderId="42" xfId="1" applyNumberFormat="1" applyFont="1" applyFill="1" applyBorder="1" applyAlignment="1" applyProtection="1">
      <alignment horizontal="center"/>
    </xf>
    <xf numFmtId="2" fontId="4" fillId="0" borderId="5" xfId="1" applyNumberFormat="1" applyFont="1" applyFill="1" applyBorder="1" applyAlignment="1" applyProtection="1">
      <alignment horizontal="center"/>
    </xf>
    <xf numFmtId="2" fontId="4" fillId="0" borderId="6" xfId="1" applyNumberFormat="1" applyFont="1" applyFill="1" applyBorder="1" applyAlignment="1" applyProtection="1">
      <alignment horizontal="center"/>
    </xf>
    <xf numFmtId="2" fontId="0" fillId="0" borderId="0" xfId="0" applyNumberFormat="1" applyFill="1" applyAlignment="1" applyProtection="1">
      <alignment horizontal="center"/>
    </xf>
    <xf numFmtId="39" fontId="2" fillId="18" borderId="4" xfId="1" applyNumberFormat="1" applyFont="1" applyFill="1" applyBorder="1" applyProtection="1"/>
    <xf numFmtId="0" fontId="33" fillId="13" borderId="1" xfId="0" applyFont="1" applyFill="1" applyBorder="1" applyProtection="1"/>
    <xf numFmtId="9" fontId="0" fillId="0" borderId="0" xfId="0" applyNumberFormat="1" applyBorder="1" applyAlignment="1">
      <alignment wrapText="1"/>
    </xf>
    <xf numFmtId="2" fontId="11" fillId="4" borderId="30" xfId="0" applyNumberFormat="1" applyFont="1" applyFill="1" applyBorder="1" applyAlignment="1">
      <alignment horizontal="center" wrapText="1"/>
    </xf>
    <xf numFmtId="2" fontId="11" fillId="4" borderId="22" xfId="0" applyNumberFormat="1" applyFont="1" applyFill="1" applyBorder="1" applyAlignment="1">
      <alignment horizontal="center" wrapText="1"/>
    </xf>
    <xf numFmtId="2" fontId="26" fillId="4" borderId="22" xfId="0" applyNumberFormat="1" applyFont="1" applyFill="1" applyBorder="1" applyAlignment="1">
      <alignment horizontal="center" wrapText="1"/>
    </xf>
    <xf numFmtId="2" fontId="11" fillId="4" borderId="23" xfId="0" applyNumberFormat="1" applyFont="1" applyFill="1" applyBorder="1" applyAlignment="1">
      <alignment horizontal="center" wrapText="1"/>
    </xf>
    <xf numFmtId="44" fontId="2" fillId="13" borderId="24" xfId="1" applyFont="1" applyFill="1" applyBorder="1" applyProtection="1">
      <protection locked="0"/>
    </xf>
    <xf numFmtId="44" fontId="2" fillId="5" borderId="24" xfId="1" applyFont="1" applyFill="1" applyBorder="1" applyProtection="1">
      <protection locked="0"/>
    </xf>
    <xf numFmtId="0" fontId="2" fillId="10" borderId="7" xfId="0" applyFont="1" applyFill="1" applyBorder="1" applyProtection="1"/>
    <xf numFmtId="44" fontId="4" fillId="0" borderId="25" xfId="0" applyNumberFormat="1" applyFont="1" applyBorder="1" applyProtection="1"/>
    <xf numFmtId="0" fontId="0" fillId="0" borderId="0" xfId="0" applyBorder="1" applyAlignment="1">
      <alignment vertical="center" wrapText="1"/>
    </xf>
    <xf numFmtId="0" fontId="24" fillId="6" borderId="0" xfId="0" applyFont="1" applyFill="1" applyBorder="1" applyProtection="1"/>
    <xf numFmtId="0" fontId="11" fillId="3" borderId="10" xfId="0" applyFont="1" applyFill="1" applyBorder="1" applyAlignment="1" applyProtection="1">
      <alignment horizontal="left"/>
    </xf>
    <xf numFmtId="44" fontId="2" fillId="14" borderId="4" xfId="1" applyFont="1" applyFill="1" applyBorder="1" applyProtection="1"/>
    <xf numFmtId="0" fontId="11" fillId="3" borderId="29" xfId="0" applyFont="1" applyFill="1" applyBorder="1" applyAlignment="1" applyProtection="1">
      <alignment horizontal="center"/>
    </xf>
    <xf numFmtId="0" fontId="11" fillId="8" borderId="10" xfId="0" applyFont="1" applyFill="1" applyBorder="1" applyAlignment="1" applyProtection="1"/>
    <xf numFmtId="0" fontId="11" fillId="8" borderId="29" xfId="0" applyFont="1" applyFill="1" applyBorder="1" applyAlignment="1" applyProtection="1">
      <alignment horizontal="center"/>
    </xf>
    <xf numFmtId="0" fontId="26" fillId="12" borderId="28" xfId="0" applyFont="1" applyFill="1" applyBorder="1" applyAlignment="1" applyProtection="1">
      <alignment wrapText="1"/>
    </xf>
    <xf numFmtId="0" fontId="26" fillId="12" borderId="29" xfId="0" applyFont="1" applyFill="1" applyBorder="1" applyAlignment="1" applyProtection="1">
      <alignment horizontal="center" wrapText="1"/>
    </xf>
    <xf numFmtId="9" fontId="4" fillId="14" borderId="1" xfId="0" applyNumberFormat="1" applyFont="1" applyFill="1" applyBorder="1" applyAlignment="1" applyProtection="1">
      <alignment horizontal="right"/>
    </xf>
    <xf numFmtId="0" fontId="8" fillId="0" borderId="1" xfId="0" applyFont="1" applyBorder="1" applyAlignment="1">
      <alignment vertical="center"/>
    </xf>
    <xf numFmtId="0" fontId="0" fillId="6" borderId="0" xfId="0" applyFill="1" applyBorder="1" applyAlignment="1">
      <alignment vertical="center"/>
    </xf>
    <xf numFmtId="0" fontId="0" fillId="0" borderId="0" xfId="0" applyBorder="1" applyAlignment="1">
      <alignment vertical="center"/>
    </xf>
    <xf numFmtId="0" fontId="0" fillId="6" borderId="17" xfId="0" applyFill="1" applyBorder="1" applyAlignment="1">
      <alignment vertical="center"/>
    </xf>
    <xf numFmtId="0" fontId="16" fillId="0" borderId="0" xfId="0" applyFont="1" applyFill="1" applyAlignment="1">
      <alignment vertical="center"/>
    </xf>
    <xf numFmtId="0" fontId="16" fillId="6" borderId="0" xfId="0" applyFont="1" applyFill="1" applyBorder="1" applyAlignment="1">
      <alignment vertical="center"/>
    </xf>
    <xf numFmtId="0" fontId="16" fillId="10" borderId="1" xfId="0" applyFont="1" applyFill="1" applyBorder="1" applyAlignment="1">
      <alignment vertical="center"/>
    </xf>
    <xf numFmtId="0" fontId="0" fillId="10" borderId="1" xfId="0" applyFill="1" applyBorder="1" applyAlignment="1">
      <alignment vertical="center"/>
    </xf>
    <xf numFmtId="0" fontId="16" fillId="0" borderId="1" xfId="0" applyFont="1" applyFill="1" applyBorder="1" applyAlignment="1">
      <alignment vertical="center"/>
    </xf>
    <xf numFmtId="2" fontId="0" fillId="10" borderId="1" xfId="0" applyNumberFormat="1" applyFill="1" applyBorder="1" applyAlignment="1">
      <alignment vertical="center"/>
    </xf>
    <xf numFmtId="44" fontId="16" fillId="10" borderId="1" xfId="1" applyFont="1" applyFill="1" applyBorder="1" applyAlignment="1">
      <alignment vertical="center"/>
    </xf>
    <xf numFmtId="0" fontId="16" fillId="0" borderId="29" xfId="0" applyFont="1" applyFill="1" applyBorder="1" applyAlignment="1">
      <alignment vertical="center"/>
    </xf>
    <xf numFmtId="0" fontId="16" fillId="6" borderId="0" xfId="0" applyFont="1" applyFill="1" applyAlignment="1">
      <alignment vertical="center"/>
    </xf>
    <xf numFmtId="0" fontId="16" fillId="0" borderId="0" xfId="0" applyFont="1" applyAlignment="1">
      <alignment vertical="center"/>
    </xf>
    <xf numFmtId="0" fontId="16" fillId="10" borderId="1" xfId="0" applyFont="1" applyFill="1" applyBorder="1" applyAlignment="1">
      <alignment horizontal="center" vertical="center"/>
    </xf>
    <xf numFmtId="0" fontId="16" fillId="0" borderId="29" xfId="0" applyFont="1" applyFill="1" applyBorder="1" applyAlignment="1">
      <alignment horizontal="center" vertical="center"/>
    </xf>
    <xf numFmtId="0" fontId="0" fillId="0" borderId="1" xfId="0" applyFill="1" applyBorder="1" applyAlignment="1">
      <alignment vertical="center"/>
    </xf>
    <xf numFmtId="0" fontId="0" fillId="0" borderId="29" xfId="0" applyFill="1" applyBorder="1" applyAlignment="1">
      <alignment vertical="center"/>
    </xf>
    <xf numFmtId="0" fontId="4" fillId="10" borderId="1" xfId="0" applyFont="1" applyFill="1" applyBorder="1" applyAlignment="1">
      <alignment vertical="center"/>
    </xf>
    <xf numFmtId="10" fontId="6" fillId="7" borderId="1" xfId="0" applyNumberFormat="1" applyFont="1" applyFill="1" applyBorder="1" applyProtection="1">
      <protection locked="0"/>
    </xf>
    <xf numFmtId="0" fontId="8" fillId="10" borderId="1" xfId="0" applyFont="1" applyFill="1" applyBorder="1" applyAlignment="1">
      <alignment horizontal="center"/>
    </xf>
    <xf numFmtId="0" fontId="8" fillId="6" borderId="35" xfId="0" applyFont="1" applyFill="1" applyBorder="1" applyAlignment="1">
      <alignment vertical="center" wrapText="1"/>
    </xf>
    <xf numFmtId="0" fontId="0" fillId="0" borderId="41" xfId="0" applyBorder="1" applyAlignment="1">
      <alignment vertical="center" wrapText="1"/>
    </xf>
    <xf numFmtId="0" fontId="0" fillId="0" borderId="36" xfId="0" applyBorder="1" applyAlignment="1">
      <alignment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9" fontId="8" fillId="5" borderId="35" xfId="0" applyNumberFormat="1" applyFont="1" applyFill="1" applyBorder="1" applyAlignment="1" applyProtection="1">
      <alignment horizontal="center" vertical="center" wrapText="1"/>
      <protection locked="0"/>
    </xf>
    <xf numFmtId="9" fontId="0" fillId="0" borderId="36" xfId="0" applyNumberFormat="1" applyBorder="1" applyAlignment="1" applyProtection="1">
      <alignment vertical="center" wrapText="1"/>
      <protection locked="0"/>
    </xf>
    <xf numFmtId="9" fontId="0" fillId="0" borderId="33" xfId="0" applyNumberFormat="1" applyBorder="1" applyAlignment="1" applyProtection="1">
      <alignment vertical="center" wrapText="1"/>
      <protection locked="0"/>
    </xf>
    <xf numFmtId="9" fontId="0" fillId="0" borderId="3" xfId="0" applyNumberFormat="1" applyBorder="1" applyAlignment="1" applyProtection="1">
      <alignment vertical="center" wrapText="1"/>
      <protection locked="0"/>
    </xf>
    <xf numFmtId="0" fontId="8" fillId="5" borderId="10"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4" fontId="8" fillId="5" borderId="10" xfId="0" applyNumberFormat="1" applyFont="1" applyFill="1" applyBorder="1" applyAlignment="1" applyProtection="1">
      <alignment horizontal="center" vertical="center" wrapText="1"/>
      <protection locked="0"/>
    </xf>
    <xf numFmtId="14" fontId="8" fillId="5" borderId="28" xfId="0" applyNumberFormat="1" applyFont="1" applyFill="1" applyBorder="1" applyAlignment="1" applyProtection="1">
      <alignment horizontal="center" vertical="center" wrapText="1"/>
      <protection locked="0"/>
    </xf>
    <xf numFmtId="0" fontId="0" fillId="5" borderId="29" xfId="0" applyFill="1" applyBorder="1" applyAlignment="1" applyProtection="1">
      <alignment horizontal="center" vertical="center" wrapText="1"/>
      <protection locked="0"/>
    </xf>
    <xf numFmtId="14" fontId="8" fillId="5" borderId="29" xfId="0" applyNumberFormat="1" applyFont="1" applyFill="1" applyBorder="1" applyAlignment="1" applyProtection="1">
      <alignment horizontal="center" vertical="center" wrapText="1"/>
      <protection locked="0"/>
    </xf>
    <xf numFmtId="0" fontId="8" fillId="6" borderId="33" xfId="0" applyFont="1" applyFill="1" applyBorder="1" applyAlignment="1">
      <alignment horizontal="left" vertical="center"/>
    </xf>
    <xf numFmtId="0" fontId="8" fillId="6" borderId="0" xfId="0" applyFont="1" applyFill="1" applyBorder="1" applyAlignment="1">
      <alignment horizontal="left" vertical="center"/>
    </xf>
    <xf numFmtId="0" fontId="26" fillId="19" borderId="1" xfId="0" applyFont="1" applyFill="1" applyBorder="1" applyAlignment="1">
      <alignment horizontal="center" vertical="center"/>
    </xf>
    <xf numFmtId="0" fontId="4" fillId="9" borderId="10" xfId="0" applyFont="1" applyFill="1" applyBorder="1" applyAlignment="1" applyProtection="1">
      <alignment horizontal="center" wrapText="1"/>
    </xf>
    <xf numFmtId="0" fontId="4" fillId="9" borderId="29" xfId="0" applyFont="1" applyFill="1" applyBorder="1" applyAlignment="1" applyProtection="1">
      <alignment horizontal="center" wrapText="1"/>
    </xf>
    <xf numFmtId="0" fontId="26" fillId="11" borderId="10" xfId="0" applyFont="1" applyFill="1" applyBorder="1" applyAlignment="1">
      <alignment horizontal="center"/>
    </xf>
    <xf numFmtId="0" fontId="26" fillId="11" borderId="29" xfId="0" applyFont="1" applyFill="1" applyBorder="1" applyAlignment="1">
      <alignment horizontal="center"/>
    </xf>
    <xf numFmtId="0" fontId="8" fillId="6" borderId="0" xfId="0" applyFont="1" applyFill="1" applyAlignment="1">
      <alignment horizontal="left" wrapText="1"/>
    </xf>
    <xf numFmtId="0" fontId="11" fillId="8" borderId="28" xfId="0" applyFont="1" applyFill="1" applyBorder="1" applyAlignment="1">
      <alignment horizontal="center"/>
    </xf>
    <xf numFmtId="0" fontId="13" fillId="8" borderId="29" xfId="0" applyFont="1" applyFill="1" applyBorder="1" applyAlignment="1">
      <alignment horizontal="center"/>
    </xf>
    <xf numFmtId="0" fontId="11" fillId="3" borderId="28" xfId="0" applyFont="1" applyFill="1" applyBorder="1" applyAlignment="1">
      <alignment horizontal="center"/>
    </xf>
    <xf numFmtId="0" fontId="13" fillId="3" borderId="29" xfId="0" applyFont="1" applyFill="1" applyBorder="1" applyAlignment="1">
      <alignment horizontal="center"/>
    </xf>
    <xf numFmtId="0" fontId="4" fillId="9" borderId="10" xfId="0" applyFont="1" applyFill="1" applyBorder="1" applyAlignment="1" applyProtection="1">
      <alignment horizontal="center"/>
    </xf>
    <xf numFmtId="0" fontId="12" fillId="9" borderId="29" xfId="0" applyFont="1" applyFill="1" applyBorder="1" applyAlignment="1" applyProtection="1">
      <alignment horizontal="center"/>
    </xf>
    <xf numFmtId="0" fontId="12" fillId="9" borderId="10" xfId="0" applyFont="1" applyFill="1" applyBorder="1" applyAlignment="1" applyProtection="1">
      <alignment horizontal="center"/>
    </xf>
    <xf numFmtId="0" fontId="26" fillId="12" borderId="28" xfId="0" applyFont="1" applyFill="1" applyBorder="1" applyAlignment="1">
      <alignment horizontal="center" wrapText="1"/>
    </xf>
    <xf numFmtId="0" fontId="26" fillId="12" borderId="29" xfId="0" applyFont="1" applyFill="1" applyBorder="1" applyAlignment="1">
      <alignment horizontal="center" wrapText="1"/>
    </xf>
    <xf numFmtId="0" fontId="25" fillId="0" borderId="0" xfId="0" applyFont="1" applyBorder="1" applyAlignment="1" applyProtection="1">
      <alignment horizontal="left" vertical="center" wrapText="1"/>
    </xf>
    <xf numFmtId="2" fontId="21" fillId="15" borderId="30" xfId="0" applyNumberFormat="1" applyFont="1" applyFill="1" applyBorder="1" applyAlignment="1" applyProtection="1">
      <alignment horizontal="center" vertical="center" wrapText="1"/>
    </xf>
    <xf numFmtId="2" fontId="21" fillId="15" borderId="22" xfId="0" applyNumberFormat="1" applyFont="1" applyFill="1" applyBorder="1" applyAlignment="1" applyProtection="1">
      <alignment horizontal="center" vertical="center" wrapText="1"/>
    </xf>
    <xf numFmtId="2" fontId="21" fillId="15" borderId="23" xfId="0" applyNumberFormat="1" applyFont="1" applyFill="1" applyBorder="1" applyAlignment="1" applyProtection="1">
      <alignment horizontal="center" vertical="center" wrapText="1"/>
    </xf>
    <xf numFmtId="2" fontId="19" fillId="15" borderId="38" xfId="0" applyNumberFormat="1" applyFont="1" applyFill="1" applyBorder="1" applyAlignment="1" applyProtection="1">
      <alignment horizontal="center" vertical="center" wrapText="1"/>
    </xf>
    <xf numFmtId="2" fontId="19" fillId="15" borderId="39" xfId="0" applyNumberFormat="1" applyFont="1" applyFill="1" applyBorder="1" applyAlignment="1" applyProtection="1">
      <alignment horizontal="center" vertical="center" wrapText="1"/>
    </xf>
    <xf numFmtId="2" fontId="19" fillId="15" borderId="40" xfId="0" applyNumberFormat="1" applyFont="1" applyFill="1" applyBorder="1" applyAlignment="1" applyProtection="1">
      <alignment horizontal="center" vertical="center" wrapText="1"/>
    </xf>
    <xf numFmtId="0" fontId="21" fillId="15" borderId="27" xfId="0" applyFont="1" applyFill="1" applyBorder="1" applyAlignment="1" applyProtection="1">
      <alignment horizontal="center" vertical="center" wrapText="1"/>
    </xf>
    <xf numFmtId="0" fontId="21" fillId="15" borderId="50" xfId="0" applyFont="1" applyFill="1" applyBorder="1" applyAlignment="1" applyProtection="1">
      <alignment horizontal="center" vertical="center" wrapText="1"/>
    </xf>
    <xf numFmtId="0" fontId="23" fillId="16" borderId="55" xfId="0" applyFont="1" applyFill="1" applyBorder="1" applyAlignment="1" applyProtection="1">
      <alignment horizontal="center" vertical="center"/>
    </xf>
    <xf numFmtId="0" fontId="23" fillId="16" borderId="53" xfId="0" applyFont="1" applyFill="1" applyBorder="1" applyAlignment="1" applyProtection="1">
      <alignment horizontal="center" vertical="center"/>
    </xf>
    <xf numFmtId="0" fontId="21" fillId="15" borderId="56" xfId="0" applyFont="1" applyFill="1" applyBorder="1" applyAlignment="1" applyProtection="1">
      <alignment horizontal="center" vertical="center" wrapText="1"/>
    </xf>
    <xf numFmtId="0" fontId="21" fillId="15" borderId="51" xfId="0" applyFont="1" applyFill="1" applyBorder="1" applyAlignment="1" applyProtection="1">
      <alignment horizontal="center" vertical="center" wrapText="1"/>
    </xf>
    <xf numFmtId="0" fontId="36" fillId="0" borderId="57"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53" xfId="0" applyFont="1" applyBorder="1" applyAlignment="1" applyProtection="1">
      <alignment horizontal="center" vertical="center"/>
    </xf>
    <xf numFmtId="0" fontId="20" fillId="7" borderId="36" xfId="0" applyFont="1" applyFill="1" applyBorder="1" applyAlignment="1" applyProtection="1">
      <alignment horizontal="center" vertical="center" wrapText="1"/>
    </xf>
    <xf numFmtId="0" fontId="0" fillId="0" borderId="3" xfId="0" applyBorder="1" applyAlignment="1" applyProtection="1">
      <alignment vertical="center"/>
    </xf>
    <xf numFmtId="0" fontId="0" fillId="0" borderId="34" xfId="0" applyBorder="1" applyAlignment="1" applyProtection="1">
      <alignment vertical="center"/>
    </xf>
    <xf numFmtId="0" fontId="4" fillId="16" borderId="54" xfId="0" applyFont="1" applyFill="1" applyBorder="1" applyAlignment="1" applyProtection="1">
      <alignment horizontal="center" vertical="center"/>
    </xf>
    <xf numFmtId="0" fontId="4" fillId="16" borderId="37" xfId="0" applyFont="1" applyFill="1" applyBorder="1" applyAlignment="1" applyProtection="1">
      <alignment horizontal="center" vertical="center"/>
    </xf>
    <xf numFmtId="0" fontId="4" fillId="16" borderId="50" xfId="0" applyFont="1" applyFill="1" applyBorder="1" applyAlignment="1" applyProtection="1">
      <alignment horizontal="center" vertical="center"/>
    </xf>
    <xf numFmtId="0" fontId="21" fillId="16" borderId="43" xfId="0" applyFont="1" applyFill="1" applyBorder="1" applyAlignment="1" applyProtection="1">
      <alignment horizontal="center" vertical="center"/>
    </xf>
    <xf numFmtId="0" fontId="21" fillId="16" borderId="44" xfId="0" applyFont="1" applyFill="1" applyBorder="1" applyAlignment="1" applyProtection="1">
      <alignment horizontal="center" vertical="center"/>
    </xf>
    <xf numFmtId="0" fontId="21" fillId="16" borderId="47" xfId="0" applyFont="1" applyFill="1" applyBorder="1" applyAlignment="1" applyProtection="1">
      <alignment horizontal="center" vertical="center"/>
    </xf>
    <xf numFmtId="0" fontId="25" fillId="6" borderId="43" xfId="0" applyFont="1" applyFill="1" applyBorder="1" applyAlignment="1" applyProtection="1">
      <alignment horizontal="center" vertical="center"/>
    </xf>
    <xf numFmtId="0" fontId="25" fillId="6" borderId="44" xfId="0" applyFont="1" applyFill="1" applyBorder="1" applyAlignment="1" applyProtection="1">
      <alignment horizontal="center" vertical="center"/>
    </xf>
    <xf numFmtId="0" fontId="25" fillId="6" borderId="47" xfId="0" applyFont="1" applyFill="1" applyBorder="1" applyAlignment="1" applyProtection="1">
      <alignment horizontal="center" vertical="center"/>
    </xf>
    <xf numFmtId="164" fontId="21" fillId="17" borderId="46" xfId="0" applyNumberFormat="1" applyFont="1" applyFill="1" applyBorder="1" applyAlignment="1" applyProtection="1">
      <alignment horizontal="center" vertical="center"/>
    </xf>
    <xf numFmtId="164" fontId="21" fillId="17" borderId="47" xfId="0" applyNumberFormat="1" applyFont="1" applyFill="1" applyBorder="1" applyAlignment="1" applyProtection="1">
      <alignment horizontal="center" vertical="center"/>
    </xf>
    <xf numFmtId="0" fontId="21" fillId="17" borderId="43" xfId="0" applyFont="1" applyFill="1" applyBorder="1" applyAlignment="1" applyProtection="1">
      <alignment horizontal="left" vertical="center" wrapText="1"/>
    </xf>
    <xf numFmtId="0" fontId="21" fillId="17" borderId="44" xfId="0" applyFont="1" applyFill="1" applyBorder="1" applyAlignment="1" applyProtection="1">
      <alignment horizontal="left" vertical="center" wrapText="1"/>
    </xf>
    <xf numFmtId="0" fontId="21" fillId="17" borderId="45" xfId="0" applyFont="1" applyFill="1" applyBorder="1" applyAlignment="1" applyProtection="1">
      <alignment horizontal="left" vertical="center" wrapText="1"/>
    </xf>
    <xf numFmtId="0" fontId="7" fillId="0" borderId="48" xfId="0" applyNumberFormat="1" applyFont="1" applyFill="1" applyBorder="1" applyAlignment="1" applyProtection="1">
      <alignment horizontal="left" vertical="center" wrapText="1"/>
    </xf>
    <xf numFmtId="0" fontId="7" fillId="0" borderId="28" xfId="0" applyNumberFormat="1" applyFont="1" applyFill="1" applyBorder="1" applyAlignment="1" applyProtection="1">
      <alignment horizontal="left" vertical="center" wrapText="1"/>
    </xf>
    <xf numFmtId="0" fontId="7" fillId="0" borderId="29" xfId="0" applyNumberFormat="1" applyFont="1" applyFill="1" applyBorder="1" applyAlignment="1" applyProtection="1">
      <alignment horizontal="lef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uduser.org/datasets/fmr.html" TargetMode="External"/><Relationship Id="rId1" Type="http://schemas.openxmlformats.org/officeDocument/2006/relationships/hyperlink" Target="http://www.huduser.org/datasets/fm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65"/>
  <sheetViews>
    <sheetView tabSelected="1" zoomScale="94" zoomScaleNormal="94" workbookViewId="0">
      <selection activeCell="D1" sqref="D1"/>
    </sheetView>
  </sheetViews>
  <sheetFormatPr defaultRowHeight="12.5" x14ac:dyDescent="0.25"/>
  <cols>
    <col min="1" max="1" width="18" customWidth="1"/>
    <col min="2" max="2" width="12.26953125" customWidth="1"/>
    <col min="3" max="3" width="8.453125" customWidth="1"/>
    <col min="4" max="4" width="8.54296875" customWidth="1"/>
    <col min="5" max="5" width="10.26953125" customWidth="1"/>
    <col min="6" max="6" width="18.81640625" customWidth="1"/>
    <col min="7" max="7" width="10.453125" customWidth="1"/>
    <col min="8" max="8" width="10.54296875" customWidth="1"/>
    <col min="9" max="9" width="12.54296875" customWidth="1"/>
    <col min="10" max="10" width="16" customWidth="1"/>
    <col min="11" max="11" width="26" customWidth="1"/>
    <col min="12" max="12" width="16.7265625" style="4" hidden="1" customWidth="1"/>
    <col min="13" max="13" width="26" hidden="1" customWidth="1"/>
    <col min="14" max="14" width="26" style="36" hidden="1" customWidth="1"/>
    <col min="15" max="15" width="19.453125" style="32" hidden="1" customWidth="1"/>
    <col min="16" max="16" width="17" style="32" hidden="1" customWidth="1"/>
    <col min="17" max="17" width="17" style="13" hidden="1" customWidth="1"/>
    <col min="18" max="18" width="19.453125" style="36" hidden="1" customWidth="1"/>
    <col min="19" max="19" width="16" style="32" hidden="1" customWidth="1"/>
    <col min="20" max="20" width="19.81640625" style="66" hidden="1" customWidth="1"/>
    <col min="21" max="21" width="22.7265625" style="36" hidden="1" customWidth="1"/>
    <col min="22" max="22" width="14.7265625" style="13" hidden="1" customWidth="1"/>
    <col min="23" max="23" width="9.1796875" style="32" hidden="1" customWidth="1"/>
    <col min="24" max="24" width="35.453125" style="37" hidden="1" customWidth="1"/>
    <col min="25" max="25" width="28" style="37" hidden="1" customWidth="1"/>
    <col min="26" max="26" width="36.81640625" style="17" hidden="1" customWidth="1"/>
    <col min="27" max="27" width="26" style="17" hidden="1" customWidth="1"/>
    <col min="28" max="33" width="9.1796875" customWidth="1"/>
  </cols>
  <sheetData>
    <row r="1" spans="1:27" ht="21.75" customHeight="1" x14ac:dyDescent="0.4">
      <c r="A1" s="20" t="s">
        <v>64</v>
      </c>
      <c r="B1" s="21"/>
      <c r="C1" s="6"/>
      <c r="D1" s="6"/>
      <c r="E1" s="6"/>
      <c r="F1" s="6"/>
      <c r="G1" s="6"/>
      <c r="H1" s="6"/>
      <c r="I1" s="6"/>
      <c r="J1" s="6"/>
      <c r="K1" s="7"/>
      <c r="M1" s="11"/>
      <c r="N1" s="43"/>
      <c r="O1" s="44"/>
      <c r="P1" s="44"/>
      <c r="Q1" s="67"/>
      <c r="R1" s="43"/>
      <c r="S1" s="44"/>
      <c r="T1" s="63"/>
      <c r="U1" s="43"/>
      <c r="V1" s="68"/>
      <c r="W1" s="44"/>
      <c r="X1" s="43"/>
      <c r="Y1" s="230"/>
      <c r="Z1" s="231"/>
      <c r="AA1" s="231"/>
    </row>
    <row r="2" spans="1:27" s="89" customFormat="1" ht="29.25" customHeight="1" x14ac:dyDescent="0.25">
      <c r="A2" s="263" t="s">
        <v>35</v>
      </c>
      <c r="B2" s="294"/>
      <c r="C2" s="295"/>
      <c r="D2" s="295"/>
      <c r="E2" s="296"/>
      <c r="F2" s="253"/>
      <c r="G2" s="264"/>
      <c r="H2" s="265"/>
      <c r="I2" s="264"/>
      <c r="J2" s="264"/>
      <c r="K2" s="266"/>
      <c r="L2" s="267"/>
      <c r="M2" s="268" t="s">
        <v>77</v>
      </c>
      <c r="N2" s="269"/>
      <c r="O2" s="270"/>
      <c r="P2" s="270"/>
      <c r="Q2" s="271"/>
      <c r="R2" s="269"/>
      <c r="S2" s="270"/>
      <c r="T2" s="272"/>
      <c r="U2" s="269"/>
      <c r="V2" s="271"/>
      <c r="W2" s="270"/>
      <c r="X2" s="273" t="s">
        <v>90</v>
      </c>
      <c r="Y2" s="269" t="s">
        <v>91</v>
      </c>
      <c r="Z2" s="271" t="s">
        <v>106</v>
      </c>
      <c r="AA2" s="274" t="s">
        <v>107</v>
      </c>
    </row>
    <row r="3" spans="1:27" s="89" customFormat="1" ht="28.5" customHeight="1" x14ac:dyDescent="0.25">
      <c r="A3" s="263" t="s">
        <v>36</v>
      </c>
      <c r="B3" s="297"/>
      <c r="C3" s="298"/>
      <c r="D3" s="298"/>
      <c r="E3" s="299"/>
      <c r="F3" s="301" t="s">
        <v>65</v>
      </c>
      <c r="G3" s="302"/>
      <c r="H3" s="302"/>
      <c r="I3" s="264"/>
      <c r="J3" s="264"/>
      <c r="K3" s="266"/>
      <c r="L3" s="275"/>
      <c r="M3" s="276" t="s">
        <v>76</v>
      </c>
      <c r="N3" s="269" t="s">
        <v>89</v>
      </c>
      <c r="O3" s="270" t="s">
        <v>57</v>
      </c>
      <c r="P3" s="270" t="s">
        <v>58</v>
      </c>
      <c r="Q3" s="271" t="s">
        <v>100</v>
      </c>
      <c r="R3" s="269" t="s">
        <v>88</v>
      </c>
      <c r="S3" s="270" t="s">
        <v>59</v>
      </c>
      <c r="T3" s="272" t="s">
        <v>60</v>
      </c>
      <c r="U3" s="269" t="s">
        <v>99</v>
      </c>
      <c r="V3" s="271" t="s">
        <v>101</v>
      </c>
      <c r="W3" s="270"/>
      <c r="X3" s="269" t="s">
        <v>103</v>
      </c>
      <c r="Y3" s="277" t="s">
        <v>78</v>
      </c>
      <c r="Z3" s="271" t="s">
        <v>104</v>
      </c>
      <c r="AA3" s="278" t="s">
        <v>105</v>
      </c>
    </row>
    <row r="4" spans="1:27" s="89" customFormat="1" ht="19.5" customHeight="1" x14ac:dyDescent="0.25">
      <c r="A4" s="263" t="s">
        <v>75</v>
      </c>
      <c r="B4" s="297" t="s">
        <v>77</v>
      </c>
      <c r="C4" s="298"/>
      <c r="D4" s="298"/>
      <c r="E4" s="300"/>
      <c r="F4" s="301" t="s">
        <v>93</v>
      </c>
      <c r="G4" s="302"/>
      <c r="H4" s="302"/>
      <c r="I4" s="264"/>
      <c r="J4" s="264"/>
      <c r="K4" s="266"/>
      <c r="L4" s="275"/>
      <c r="M4" s="264"/>
      <c r="N4" s="269"/>
      <c r="O4" s="270"/>
      <c r="P4" s="270"/>
      <c r="Q4" s="271"/>
      <c r="R4" s="269"/>
      <c r="S4" s="270"/>
      <c r="T4" s="272"/>
      <c r="U4" s="269"/>
      <c r="V4" s="271"/>
      <c r="W4" s="270"/>
      <c r="X4" s="269"/>
      <c r="Y4" s="269"/>
      <c r="Z4" s="279"/>
      <c r="AA4" s="280"/>
    </row>
    <row r="5" spans="1:27" ht="19.5" customHeight="1" x14ac:dyDescent="0.25">
      <c r="A5" s="284" t="s">
        <v>56</v>
      </c>
      <c r="B5" s="285"/>
      <c r="C5" s="286"/>
      <c r="D5" s="290"/>
      <c r="E5" s="291"/>
      <c r="F5" s="61"/>
      <c r="G5" s="62"/>
      <c r="H5" s="11"/>
      <c r="I5" s="11"/>
      <c r="J5" s="11"/>
      <c r="K5" s="14"/>
      <c r="L5" s="8"/>
      <c r="M5" s="11"/>
      <c r="N5" s="43"/>
      <c r="O5" s="44"/>
      <c r="P5" s="44"/>
      <c r="Q5" s="68"/>
      <c r="R5" s="43"/>
      <c r="S5" s="44"/>
      <c r="T5" s="63"/>
      <c r="U5" s="43"/>
      <c r="V5" s="68"/>
      <c r="W5" s="44"/>
      <c r="X5" s="45">
        <f>IF(B4="FLOOD ONLY", Y5,O8)</f>
        <v>0</v>
      </c>
      <c r="Y5" s="45">
        <f>((B8+C8)*H8)</f>
        <v>0</v>
      </c>
      <c r="Z5" s="232">
        <f>IF(B4="FLOOD ONLY", AA5,P8)</f>
        <v>0</v>
      </c>
      <c r="AA5" s="233">
        <f>(1-H8)*G8</f>
        <v>0</v>
      </c>
    </row>
    <row r="6" spans="1:27" ht="17.25" customHeight="1" thickBot="1" x14ac:dyDescent="0.35">
      <c r="A6" s="287"/>
      <c r="B6" s="288"/>
      <c r="C6" s="289"/>
      <c r="D6" s="292"/>
      <c r="E6" s="293"/>
      <c r="F6" s="244"/>
      <c r="G6" s="11"/>
      <c r="H6" s="11"/>
      <c r="I6" s="11"/>
      <c r="J6" s="11"/>
      <c r="K6" s="14"/>
      <c r="L6" s="8"/>
      <c r="M6" s="11"/>
      <c r="N6" s="43"/>
      <c r="O6" s="44"/>
      <c r="P6" s="44"/>
      <c r="Q6" s="68"/>
      <c r="R6" s="43"/>
      <c r="S6" s="44"/>
      <c r="T6" s="63"/>
      <c r="U6" s="283" t="s">
        <v>61</v>
      </c>
      <c r="V6" s="283"/>
      <c r="W6" s="44"/>
      <c r="X6" s="43"/>
      <c r="Y6" s="43"/>
      <c r="Z6" s="231"/>
      <c r="AA6" s="231"/>
    </row>
    <row r="7" spans="1:27" s="2" customFormat="1" ht="30.75" customHeight="1" x14ac:dyDescent="0.3">
      <c r="A7" s="245" t="s">
        <v>6</v>
      </c>
      <c r="B7" s="246" t="s">
        <v>7</v>
      </c>
      <c r="C7" s="246" t="s">
        <v>8</v>
      </c>
      <c r="D7" s="246" t="s">
        <v>9</v>
      </c>
      <c r="E7" s="246" t="s">
        <v>10</v>
      </c>
      <c r="F7" s="247" t="s">
        <v>108</v>
      </c>
      <c r="G7" s="246" t="s">
        <v>1</v>
      </c>
      <c r="H7" s="246" t="s">
        <v>11</v>
      </c>
      <c r="I7" s="246" t="s">
        <v>12</v>
      </c>
      <c r="J7" s="246" t="s">
        <v>13</v>
      </c>
      <c r="K7" s="248" t="s">
        <v>17</v>
      </c>
      <c r="L7" s="3"/>
      <c r="M7" s="40" t="s">
        <v>69</v>
      </c>
      <c r="N7" s="46" t="s">
        <v>68</v>
      </c>
      <c r="O7" s="46" t="s">
        <v>67</v>
      </c>
      <c r="P7" s="46" t="s">
        <v>22</v>
      </c>
      <c r="Q7" s="69" t="s">
        <v>86</v>
      </c>
      <c r="R7" s="46" t="s">
        <v>87</v>
      </c>
      <c r="S7" s="46" t="s">
        <v>94</v>
      </c>
      <c r="T7" s="46" t="s">
        <v>7</v>
      </c>
      <c r="U7" s="46" t="s">
        <v>28</v>
      </c>
      <c r="V7" s="69" t="s">
        <v>27</v>
      </c>
      <c r="W7" s="47"/>
      <c r="X7" s="48"/>
      <c r="Y7" s="48"/>
      <c r="Z7" s="234"/>
      <c r="AA7" s="234"/>
    </row>
    <row r="8" spans="1:27" s="60" customFormat="1" ht="14" x14ac:dyDescent="0.3">
      <c r="A8" s="55"/>
      <c r="B8" s="54"/>
      <c r="C8" s="54"/>
      <c r="D8" s="54"/>
      <c r="E8" s="54"/>
      <c r="F8" s="243">
        <f>E8*D5</f>
        <v>0</v>
      </c>
      <c r="G8" s="229">
        <f t="shared" ref="G8:G39" si="0">SUM(B8+C8+D8+F8)</f>
        <v>0</v>
      </c>
      <c r="H8" s="56">
        <v>0</v>
      </c>
      <c r="I8" s="56">
        <v>0</v>
      </c>
      <c r="J8" s="57">
        <v>0</v>
      </c>
      <c r="K8" s="249"/>
      <c r="L8" s="58" t="s">
        <v>3</v>
      </c>
      <c r="M8" s="41">
        <f t="shared" ref="M8:M39" si="1">(P8*K8)</f>
        <v>0</v>
      </c>
      <c r="N8" s="27">
        <f t="shared" ref="N8:N39" si="2">((X8)*K8)</f>
        <v>0</v>
      </c>
      <c r="O8" s="59">
        <f t="shared" ref="O8:O39" si="3">((1-I8)*(B8+C8)*H8)</f>
        <v>0</v>
      </c>
      <c r="P8" s="43">
        <f>((1-I8)*G8)*(1-H8)</f>
        <v>0</v>
      </c>
      <c r="Q8" s="68">
        <f t="shared" ref="Q8:Q39" si="4">((1-I8)*F8)*H8</f>
        <v>0</v>
      </c>
      <c r="R8" s="43">
        <f t="shared" ref="R8:R39" si="5">((1-I8)*D8)*H8</f>
        <v>0</v>
      </c>
      <c r="S8" s="43">
        <f t="shared" ref="S8:S39" si="6">(1-I8)*(C8)*H8</f>
        <v>0</v>
      </c>
      <c r="T8" s="64">
        <f t="shared" ref="T8:T39" si="7">(1-I8)*(B8)*H8</f>
        <v>0</v>
      </c>
      <c r="U8" s="43">
        <f>(P8+Q8+R8+S8)*'Natl Avg Award Amt &amp; Comparison'!B15</f>
        <v>0</v>
      </c>
      <c r="V8" s="68">
        <f>(T8-T8)*'Natl Avg Award Amt &amp; Comparison'!B15</f>
        <v>0</v>
      </c>
      <c r="W8" s="53"/>
      <c r="X8" s="45">
        <f>IF(B4="FLOOD ONLY", Y8,O8)</f>
        <v>0</v>
      </c>
      <c r="Y8" s="45">
        <f t="shared" ref="Y8:Y39" si="8">((B8+C8)*H8)</f>
        <v>0</v>
      </c>
      <c r="Z8" s="232">
        <f>IF(B4="FLOOD ONLY", AA8,P8)</f>
        <v>0</v>
      </c>
      <c r="AA8" s="68">
        <f>(1-H8)*G8</f>
        <v>0</v>
      </c>
    </row>
    <row r="9" spans="1:27" ht="14" x14ac:dyDescent="0.3">
      <c r="A9" s="5"/>
      <c r="B9" s="54"/>
      <c r="C9" s="54"/>
      <c r="D9" s="54"/>
      <c r="E9" s="54"/>
      <c r="F9" s="229">
        <f>E9*D5</f>
        <v>0</v>
      </c>
      <c r="G9" s="229">
        <f t="shared" si="0"/>
        <v>0</v>
      </c>
      <c r="H9" s="56">
        <v>0</v>
      </c>
      <c r="I9" s="56">
        <v>0</v>
      </c>
      <c r="J9" s="57">
        <v>0</v>
      </c>
      <c r="K9" s="250"/>
      <c r="L9" s="9"/>
      <c r="M9" s="41">
        <f t="shared" si="1"/>
        <v>0</v>
      </c>
      <c r="N9" s="27">
        <f t="shared" si="2"/>
        <v>0</v>
      </c>
      <c r="O9" s="44">
        <f t="shared" si="3"/>
        <v>0</v>
      </c>
      <c r="P9" s="44">
        <f t="shared" ref="P9:P39" si="9">((1-I9)*G9)*(1-H9)</f>
        <v>0</v>
      </c>
      <c r="Q9" s="68">
        <f t="shared" si="4"/>
        <v>0</v>
      </c>
      <c r="R9" s="43">
        <f t="shared" si="5"/>
        <v>0</v>
      </c>
      <c r="S9" s="43">
        <f t="shared" si="6"/>
        <v>0</v>
      </c>
      <c r="T9" s="64">
        <f t="shared" si="7"/>
        <v>0</v>
      </c>
      <c r="U9" s="43">
        <f>(P9+Q9+R9+S9)*'Natl Avg Award Amt &amp; Comparison'!B15</f>
        <v>0</v>
      </c>
      <c r="V9" s="68">
        <f>(T9-T9)*'Natl Avg Award Amt &amp; Comparison'!B15</f>
        <v>0</v>
      </c>
      <c r="W9" s="43"/>
      <c r="X9" s="45">
        <f>IF(B4="FLOOD ONLY", Y9,O9)</f>
        <v>0</v>
      </c>
      <c r="Y9" s="45">
        <f t="shared" si="8"/>
        <v>0</v>
      </c>
      <c r="Z9" s="232">
        <f>IF(B4="FLOOD ONLY", AA9,P9)</f>
        <v>0</v>
      </c>
      <c r="AA9" s="68">
        <f t="shared" ref="AA9:AA58" si="10">(1-H9)*G9</f>
        <v>0</v>
      </c>
    </row>
    <row r="10" spans="1:27" ht="14" x14ac:dyDescent="0.3">
      <c r="A10" s="5"/>
      <c r="B10" s="54"/>
      <c r="C10" s="54"/>
      <c r="D10" s="54"/>
      <c r="E10" s="54"/>
      <c r="F10" s="229">
        <f>E10*D5</f>
        <v>0</v>
      </c>
      <c r="G10" s="229">
        <f t="shared" si="0"/>
        <v>0</v>
      </c>
      <c r="H10" s="56">
        <v>0</v>
      </c>
      <c r="I10" s="56">
        <v>0</v>
      </c>
      <c r="J10" s="57">
        <v>0</v>
      </c>
      <c r="K10" s="250"/>
      <c r="L10" s="9"/>
      <c r="M10" s="41">
        <f t="shared" si="1"/>
        <v>0</v>
      </c>
      <c r="N10" s="27">
        <f t="shared" si="2"/>
        <v>0</v>
      </c>
      <c r="O10" s="44">
        <f t="shared" si="3"/>
        <v>0</v>
      </c>
      <c r="P10" s="44">
        <f t="shared" si="9"/>
        <v>0</v>
      </c>
      <c r="Q10" s="68">
        <f t="shared" si="4"/>
        <v>0</v>
      </c>
      <c r="R10" s="43">
        <f t="shared" si="5"/>
        <v>0</v>
      </c>
      <c r="S10" s="43">
        <f t="shared" si="6"/>
        <v>0</v>
      </c>
      <c r="T10" s="64">
        <f t="shared" si="7"/>
        <v>0</v>
      </c>
      <c r="U10" s="43">
        <f>(P10+Q10+R10+S10)*'Natl Avg Award Amt &amp; Comparison'!B15</f>
        <v>0</v>
      </c>
      <c r="V10" s="68">
        <f>(T10-T10)*'Natl Avg Award Amt &amp; Comparison'!B15</f>
        <v>0</v>
      </c>
      <c r="W10" s="43"/>
      <c r="X10" s="45">
        <f>IF(B4="FLOOD ONLY", Y10,O10)</f>
        <v>0</v>
      </c>
      <c r="Y10" s="45">
        <f t="shared" si="8"/>
        <v>0</v>
      </c>
      <c r="Z10" s="232">
        <f>IF(B4="FLOOD ONLY", AA10,P10)</f>
        <v>0</v>
      </c>
      <c r="AA10" s="68">
        <f t="shared" si="10"/>
        <v>0</v>
      </c>
    </row>
    <row r="11" spans="1:27" ht="14" x14ac:dyDescent="0.3">
      <c r="A11" s="5"/>
      <c r="B11" s="54"/>
      <c r="C11" s="54"/>
      <c r="D11" s="54"/>
      <c r="E11" s="54"/>
      <c r="F11" s="229">
        <f>E11*D5</f>
        <v>0</v>
      </c>
      <c r="G11" s="229">
        <f t="shared" si="0"/>
        <v>0</v>
      </c>
      <c r="H11" s="56">
        <v>0</v>
      </c>
      <c r="I11" s="56">
        <v>0</v>
      </c>
      <c r="J11" s="57">
        <v>0</v>
      </c>
      <c r="K11" s="250"/>
      <c r="L11" s="9"/>
      <c r="M11" s="41">
        <f t="shared" si="1"/>
        <v>0</v>
      </c>
      <c r="N11" s="27">
        <f t="shared" si="2"/>
        <v>0</v>
      </c>
      <c r="O11" s="44">
        <f t="shared" si="3"/>
        <v>0</v>
      </c>
      <c r="P11" s="44">
        <f t="shared" si="9"/>
        <v>0</v>
      </c>
      <c r="Q11" s="68">
        <f t="shared" si="4"/>
        <v>0</v>
      </c>
      <c r="R11" s="43">
        <f t="shared" si="5"/>
        <v>0</v>
      </c>
      <c r="S11" s="43">
        <f t="shared" si="6"/>
        <v>0</v>
      </c>
      <c r="T11" s="64">
        <f t="shared" si="7"/>
        <v>0</v>
      </c>
      <c r="U11" s="43">
        <f>(P11+Q11+R11+S11)*'Natl Avg Award Amt &amp; Comparison'!B15</f>
        <v>0</v>
      </c>
      <c r="V11" s="68">
        <f>(T11-T11)*'Natl Avg Award Amt &amp; Comparison'!B15</f>
        <v>0</v>
      </c>
      <c r="W11" s="43"/>
      <c r="X11" s="45">
        <f>IF(B4="FLOOD ONLY", Y11,O11)</f>
        <v>0</v>
      </c>
      <c r="Y11" s="45">
        <f t="shared" si="8"/>
        <v>0</v>
      </c>
      <c r="Z11" s="232">
        <f>IF(B4="FLOOD ONLY", AA11,P11)</f>
        <v>0</v>
      </c>
      <c r="AA11" s="68">
        <f t="shared" si="10"/>
        <v>0</v>
      </c>
    </row>
    <row r="12" spans="1:27" ht="14" x14ac:dyDescent="0.3">
      <c r="A12" s="5"/>
      <c r="B12" s="54"/>
      <c r="C12" s="54"/>
      <c r="D12" s="54"/>
      <c r="E12" s="54"/>
      <c r="F12" s="229">
        <f>E12*D5</f>
        <v>0</v>
      </c>
      <c r="G12" s="229">
        <f t="shared" si="0"/>
        <v>0</v>
      </c>
      <c r="H12" s="56">
        <v>0</v>
      </c>
      <c r="I12" s="56">
        <v>0</v>
      </c>
      <c r="J12" s="57"/>
      <c r="K12" s="250"/>
      <c r="L12" s="9"/>
      <c r="M12" s="41">
        <f t="shared" si="1"/>
        <v>0</v>
      </c>
      <c r="N12" s="27">
        <f t="shared" si="2"/>
        <v>0</v>
      </c>
      <c r="O12" s="44">
        <f t="shared" si="3"/>
        <v>0</v>
      </c>
      <c r="P12" s="44">
        <f t="shared" si="9"/>
        <v>0</v>
      </c>
      <c r="Q12" s="68">
        <f t="shared" si="4"/>
        <v>0</v>
      </c>
      <c r="R12" s="43">
        <f t="shared" si="5"/>
        <v>0</v>
      </c>
      <c r="S12" s="43">
        <f t="shared" si="6"/>
        <v>0</v>
      </c>
      <c r="T12" s="64">
        <f t="shared" si="7"/>
        <v>0</v>
      </c>
      <c r="U12" s="43">
        <f>(P12+Q12+R12+S12)*'Natl Avg Award Amt &amp; Comparison'!B15</f>
        <v>0</v>
      </c>
      <c r="V12" s="68">
        <f>(T12-T12)*'Natl Avg Award Amt &amp; Comparison'!B15</f>
        <v>0</v>
      </c>
      <c r="W12" s="43"/>
      <c r="X12" s="45">
        <f>IF(B4="FLOOD ONLY", Y12,O12)</f>
        <v>0</v>
      </c>
      <c r="Y12" s="45">
        <f t="shared" si="8"/>
        <v>0</v>
      </c>
      <c r="Z12" s="232">
        <f>IF(B4="FLOOD ONLY", AA12,P12)</f>
        <v>0</v>
      </c>
      <c r="AA12" s="68">
        <f t="shared" si="10"/>
        <v>0</v>
      </c>
    </row>
    <row r="13" spans="1:27" ht="14" x14ac:dyDescent="0.3">
      <c r="A13" s="5"/>
      <c r="B13" s="54"/>
      <c r="C13" s="54"/>
      <c r="D13" s="54"/>
      <c r="E13" s="54"/>
      <c r="F13" s="229">
        <f>E13*D5</f>
        <v>0</v>
      </c>
      <c r="G13" s="229">
        <f t="shared" si="0"/>
        <v>0</v>
      </c>
      <c r="H13" s="56">
        <v>0</v>
      </c>
      <c r="I13" s="56">
        <v>0</v>
      </c>
      <c r="J13" s="57"/>
      <c r="K13" s="250"/>
      <c r="L13" s="9"/>
      <c r="M13" s="41">
        <f t="shared" si="1"/>
        <v>0</v>
      </c>
      <c r="N13" s="27">
        <f t="shared" si="2"/>
        <v>0</v>
      </c>
      <c r="O13" s="44">
        <f t="shared" si="3"/>
        <v>0</v>
      </c>
      <c r="P13" s="44">
        <f t="shared" si="9"/>
        <v>0</v>
      </c>
      <c r="Q13" s="68">
        <f t="shared" si="4"/>
        <v>0</v>
      </c>
      <c r="R13" s="43">
        <f t="shared" si="5"/>
        <v>0</v>
      </c>
      <c r="S13" s="43">
        <f t="shared" si="6"/>
        <v>0</v>
      </c>
      <c r="T13" s="64">
        <f t="shared" si="7"/>
        <v>0</v>
      </c>
      <c r="U13" s="43">
        <f>(P13+Q13+R13+S13)*'Natl Avg Award Amt &amp; Comparison'!B15</f>
        <v>0</v>
      </c>
      <c r="V13" s="68">
        <f>(T13-T13)*'Natl Avg Award Amt &amp; Comparison'!B15</f>
        <v>0</v>
      </c>
      <c r="W13" s="43"/>
      <c r="X13" s="45">
        <f>IF(B4="FLOOD ONLY", Y13,O13)</f>
        <v>0</v>
      </c>
      <c r="Y13" s="45">
        <f t="shared" si="8"/>
        <v>0</v>
      </c>
      <c r="Z13" s="232">
        <f>IF(B4="FLOOD ONLY", AA13,P13)</f>
        <v>0</v>
      </c>
      <c r="AA13" s="68">
        <f t="shared" si="10"/>
        <v>0</v>
      </c>
    </row>
    <row r="14" spans="1:27" ht="14" x14ac:dyDescent="0.3">
      <c r="A14" s="5"/>
      <c r="B14" s="54"/>
      <c r="C14" s="54"/>
      <c r="D14" s="54"/>
      <c r="E14" s="54"/>
      <c r="F14" s="229">
        <f>E14*D5</f>
        <v>0</v>
      </c>
      <c r="G14" s="229">
        <f t="shared" si="0"/>
        <v>0</v>
      </c>
      <c r="H14" s="56">
        <v>0</v>
      </c>
      <c r="I14" s="56">
        <v>0</v>
      </c>
      <c r="J14" s="57"/>
      <c r="K14" s="250"/>
      <c r="L14" s="9"/>
      <c r="M14" s="41">
        <f t="shared" si="1"/>
        <v>0</v>
      </c>
      <c r="N14" s="27">
        <f t="shared" si="2"/>
        <v>0</v>
      </c>
      <c r="O14" s="44">
        <f t="shared" si="3"/>
        <v>0</v>
      </c>
      <c r="P14" s="44">
        <f t="shared" si="9"/>
        <v>0</v>
      </c>
      <c r="Q14" s="68">
        <f t="shared" si="4"/>
        <v>0</v>
      </c>
      <c r="R14" s="43">
        <f t="shared" si="5"/>
        <v>0</v>
      </c>
      <c r="S14" s="43">
        <f t="shared" si="6"/>
        <v>0</v>
      </c>
      <c r="T14" s="64">
        <f t="shared" si="7"/>
        <v>0</v>
      </c>
      <c r="U14" s="43">
        <f>(P14+Q14+R14+S14)*'Natl Avg Award Amt &amp; Comparison'!B15</f>
        <v>0</v>
      </c>
      <c r="V14" s="68">
        <f>(T14-T14)*'Natl Avg Award Amt &amp; Comparison'!B15</f>
        <v>0</v>
      </c>
      <c r="W14" s="43"/>
      <c r="X14" s="45">
        <f>IF(B4="FLOOD ONLY", Y14,O14)</f>
        <v>0</v>
      </c>
      <c r="Y14" s="45">
        <f t="shared" si="8"/>
        <v>0</v>
      </c>
      <c r="Z14" s="232">
        <f>IF(B4="FLOOD ONLY", AA14,P14)</f>
        <v>0</v>
      </c>
      <c r="AA14" s="68">
        <f t="shared" si="10"/>
        <v>0</v>
      </c>
    </row>
    <row r="15" spans="1:27" ht="14" x14ac:dyDescent="0.3">
      <c r="A15" s="5"/>
      <c r="B15" s="54"/>
      <c r="C15" s="54"/>
      <c r="D15" s="54"/>
      <c r="E15" s="54"/>
      <c r="F15" s="229">
        <f>E15*D5</f>
        <v>0</v>
      </c>
      <c r="G15" s="229">
        <f t="shared" si="0"/>
        <v>0</v>
      </c>
      <c r="H15" s="56">
        <v>0</v>
      </c>
      <c r="I15" s="56">
        <v>0</v>
      </c>
      <c r="J15" s="57"/>
      <c r="K15" s="250"/>
      <c r="L15" s="9"/>
      <c r="M15" s="41">
        <f t="shared" si="1"/>
        <v>0</v>
      </c>
      <c r="N15" s="27">
        <f t="shared" si="2"/>
        <v>0</v>
      </c>
      <c r="O15" s="44">
        <f t="shared" si="3"/>
        <v>0</v>
      </c>
      <c r="P15" s="44">
        <f t="shared" si="9"/>
        <v>0</v>
      </c>
      <c r="Q15" s="68">
        <f t="shared" si="4"/>
        <v>0</v>
      </c>
      <c r="R15" s="43">
        <f t="shared" si="5"/>
        <v>0</v>
      </c>
      <c r="S15" s="43">
        <f t="shared" si="6"/>
        <v>0</v>
      </c>
      <c r="T15" s="64">
        <f t="shared" si="7"/>
        <v>0</v>
      </c>
      <c r="U15" s="43">
        <f>(P15+Q15+R15+S15)*'Natl Avg Award Amt &amp; Comparison'!B15</f>
        <v>0</v>
      </c>
      <c r="V15" s="68">
        <f>(T15-T15)*'Natl Avg Award Amt &amp; Comparison'!B15</f>
        <v>0</v>
      </c>
      <c r="W15" s="43"/>
      <c r="X15" s="45">
        <f>IF(B4="FLOOD ONLY", Y15,O15)</f>
        <v>0</v>
      </c>
      <c r="Y15" s="45">
        <f t="shared" si="8"/>
        <v>0</v>
      </c>
      <c r="Z15" s="232">
        <f>IF(B4="FLOOD ONLY", AA15,P15)</f>
        <v>0</v>
      </c>
      <c r="AA15" s="68">
        <f t="shared" si="10"/>
        <v>0</v>
      </c>
    </row>
    <row r="16" spans="1:27" ht="14" x14ac:dyDescent="0.3">
      <c r="A16" s="5"/>
      <c r="B16" s="54"/>
      <c r="C16" s="54"/>
      <c r="D16" s="54"/>
      <c r="E16" s="54"/>
      <c r="F16" s="229">
        <f>E16*D5</f>
        <v>0</v>
      </c>
      <c r="G16" s="229">
        <f t="shared" si="0"/>
        <v>0</v>
      </c>
      <c r="H16" s="56">
        <v>0</v>
      </c>
      <c r="I16" s="56">
        <v>0</v>
      </c>
      <c r="J16" s="57"/>
      <c r="K16" s="250"/>
      <c r="L16" s="9"/>
      <c r="M16" s="41">
        <f t="shared" si="1"/>
        <v>0</v>
      </c>
      <c r="N16" s="27">
        <f t="shared" si="2"/>
        <v>0</v>
      </c>
      <c r="O16" s="44">
        <f t="shared" si="3"/>
        <v>0</v>
      </c>
      <c r="P16" s="44">
        <f t="shared" si="9"/>
        <v>0</v>
      </c>
      <c r="Q16" s="68">
        <f t="shared" si="4"/>
        <v>0</v>
      </c>
      <c r="R16" s="43">
        <f t="shared" si="5"/>
        <v>0</v>
      </c>
      <c r="S16" s="43">
        <f t="shared" si="6"/>
        <v>0</v>
      </c>
      <c r="T16" s="64">
        <f t="shared" si="7"/>
        <v>0</v>
      </c>
      <c r="U16" s="43">
        <f>(P16+Q16+R16+S16)*'Natl Avg Award Amt &amp; Comparison'!B15</f>
        <v>0</v>
      </c>
      <c r="V16" s="68">
        <f>(T16-T16)*'Natl Avg Award Amt &amp; Comparison'!B15</f>
        <v>0</v>
      </c>
      <c r="W16" s="43"/>
      <c r="X16" s="45">
        <f>IF(B4="FLOOD ONLY", Y16,O16)</f>
        <v>0</v>
      </c>
      <c r="Y16" s="45">
        <f t="shared" si="8"/>
        <v>0</v>
      </c>
      <c r="Z16" s="232">
        <f>IF(B4="FLOOD ONLY", AA16,P16)</f>
        <v>0</v>
      </c>
      <c r="AA16" s="68">
        <f t="shared" si="10"/>
        <v>0</v>
      </c>
    </row>
    <row r="17" spans="1:27" ht="14" x14ac:dyDescent="0.3">
      <c r="A17" s="5"/>
      <c r="B17" s="54"/>
      <c r="C17" s="54"/>
      <c r="D17" s="54"/>
      <c r="E17" s="54"/>
      <c r="F17" s="229">
        <f>E17*D5</f>
        <v>0</v>
      </c>
      <c r="G17" s="229">
        <f t="shared" si="0"/>
        <v>0</v>
      </c>
      <c r="H17" s="56">
        <v>0</v>
      </c>
      <c r="I17" s="56">
        <v>0</v>
      </c>
      <c r="J17" s="57"/>
      <c r="K17" s="250"/>
      <c r="L17" s="9"/>
      <c r="M17" s="41">
        <f t="shared" si="1"/>
        <v>0</v>
      </c>
      <c r="N17" s="27">
        <f t="shared" si="2"/>
        <v>0</v>
      </c>
      <c r="O17" s="44">
        <f t="shared" si="3"/>
        <v>0</v>
      </c>
      <c r="P17" s="44">
        <f t="shared" si="9"/>
        <v>0</v>
      </c>
      <c r="Q17" s="68">
        <f t="shared" si="4"/>
        <v>0</v>
      </c>
      <c r="R17" s="43">
        <f t="shared" si="5"/>
        <v>0</v>
      </c>
      <c r="S17" s="43">
        <f t="shared" si="6"/>
        <v>0</v>
      </c>
      <c r="T17" s="64">
        <f t="shared" si="7"/>
        <v>0</v>
      </c>
      <c r="U17" s="43">
        <f>(P17+Q17+R17+S17)*'Natl Avg Award Amt &amp; Comparison'!B15</f>
        <v>0</v>
      </c>
      <c r="V17" s="68">
        <f>(T17-T17)*'Natl Avg Award Amt &amp; Comparison'!B15</f>
        <v>0</v>
      </c>
      <c r="W17" s="43"/>
      <c r="X17" s="45">
        <f>IF(B4="FLOOD ONLY", Y17,O17)</f>
        <v>0</v>
      </c>
      <c r="Y17" s="45">
        <f t="shared" si="8"/>
        <v>0</v>
      </c>
      <c r="Z17" s="232">
        <f>IF(B4="FLOOD ONLY", AA17,P17)</f>
        <v>0</v>
      </c>
      <c r="AA17" s="68">
        <f t="shared" si="10"/>
        <v>0</v>
      </c>
    </row>
    <row r="18" spans="1:27" ht="14" x14ac:dyDescent="0.3">
      <c r="A18" s="5"/>
      <c r="B18" s="54"/>
      <c r="C18" s="54"/>
      <c r="D18" s="54"/>
      <c r="E18" s="54"/>
      <c r="F18" s="229">
        <f>E18*D5</f>
        <v>0</v>
      </c>
      <c r="G18" s="229">
        <f t="shared" si="0"/>
        <v>0</v>
      </c>
      <c r="H18" s="56">
        <v>0</v>
      </c>
      <c r="I18" s="56">
        <v>0</v>
      </c>
      <c r="J18" s="57"/>
      <c r="K18" s="250"/>
      <c r="L18" s="9"/>
      <c r="M18" s="41">
        <f t="shared" si="1"/>
        <v>0</v>
      </c>
      <c r="N18" s="27">
        <f t="shared" si="2"/>
        <v>0</v>
      </c>
      <c r="O18" s="44">
        <f t="shared" si="3"/>
        <v>0</v>
      </c>
      <c r="P18" s="44">
        <f t="shared" si="9"/>
        <v>0</v>
      </c>
      <c r="Q18" s="68">
        <f t="shared" si="4"/>
        <v>0</v>
      </c>
      <c r="R18" s="43">
        <f t="shared" si="5"/>
        <v>0</v>
      </c>
      <c r="S18" s="43">
        <f t="shared" si="6"/>
        <v>0</v>
      </c>
      <c r="T18" s="64">
        <f t="shared" si="7"/>
        <v>0</v>
      </c>
      <c r="U18" s="43">
        <f>(P18+Q18+R18+S18)*'Natl Avg Award Amt &amp; Comparison'!B15</f>
        <v>0</v>
      </c>
      <c r="V18" s="68">
        <f>(T18-T18)*'Natl Avg Award Amt &amp; Comparison'!B15</f>
        <v>0</v>
      </c>
      <c r="W18" s="43"/>
      <c r="X18" s="45">
        <f>IF(B4="FLOOD ONLY", Y18,O18)</f>
        <v>0</v>
      </c>
      <c r="Y18" s="45">
        <f t="shared" si="8"/>
        <v>0</v>
      </c>
      <c r="Z18" s="232">
        <f>IF(B4="FLOOD ONLY", AA18,P18)</f>
        <v>0</v>
      </c>
      <c r="AA18" s="68">
        <f t="shared" si="10"/>
        <v>0</v>
      </c>
    </row>
    <row r="19" spans="1:27" ht="14" x14ac:dyDescent="0.3">
      <c r="A19" s="5"/>
      <c r="B19" s="54"/>
      <c r="C19" s="54"/>
      <c r="D19" s="54"/>
      <c r="E19" s="54"/>
      <c r="F19" s="229">
        <f>E19*D5</f>
        <v>0</v>
      </c>
      <c r="G19" s="229">
        <f t="shared" si="0"/>
        <v>0</v>
      </c>
      <c r="H19" s="56">
        <v>0</v>
      </c>
      <c r="I19" s="56">
        <v>0</v>
      </c>
      <c r="J19" s="57"/>
      <c r="K19" s="250"/>
      <c r="L19" s="9"/>
      <c r="M19" s="41">
        <f t="shared" si="1"/>
        <v>0</v>
      </c>
      <c r="N19" s="27">
        <f t="shared" si="2"/>
        <v>0</v>
      </c>
      <c r="O19" s="44">
        <f t="shared" si="3"/>
        <v>0</v>
      </c>
      <c r="P19" s="44">
        <f t="shared" si="9"/>
        <v>0</v>
      </c>
      <c r="Q19" s="68">
        <f t="shared" si="4"/>
        <v>0</v>
      </c>
      <c r="R19" s="43">
        <f t="shared" si="5"/>
        <v>0</v>
      </c>
      <c r="S19" s="43">
        <f t="shared" si="6"/>
        <v>0</v>
      </c>
      <c r="T19" s="64">
        <f t="shared" si="7"/>
        <v>0</v>
      </c>
      <c r="U19" s="43">
        <f>(P19+Q19+R19+S19)*'Natl Avg Award Amt &amp; Comparison'!B15</f>
        <v>0</v>
      </c>
      <c r="V19" s="68">
        <f>(T19-T19)*'Natl Avg Award Amt &amp; Comparison'!B15</f>
        <v>0</v>
      </c>
      <c r="W19" s="43"/>
      <c r="X19" s="45">
        <f>IF(B4="FLOOD ONLY", Y19,O19)</f>
        <v>0</v>
      </c>
      <c r="Y19" s="45">
        <f t="shared" si="8"/>
        <v>0</v>
      </c>
      <c r="Z19" s="232">
        <f>IF(B4="FLOOD ONLY", AA19,P19)</f>
        <v>0</v>
      </c>
      <c r="AA19" s="68">
        <f t="shared" si="10"/>
        <v>0</v>
      </c>
    </row>
    <row r="20" spans="1:27" ht="14" x14ac:dyDescent="0.3">
      <c r="A20" s="5"/>
      <c r="B20" s="54"/>
      <c r="C20" s="54"/>
      <c r="D20" s="54"/>
      <c r="E20" s="54"/>
      <c r="F20" s="229">
        <f>E20*D5</f>
        <v>0</v>
      </c>
      <c r="G20" s="229">
        <f t="shared" si="0"/>
        <v>0</v>
      </c>
      <c r="H20" s="56">
        <v>0</v>
      </c>
      <c r="I20" s="56">
        <v>0</v>
      </c>
      <c r="J20" s="57"/>
      <c r="K20" s="250"/>
      <c r="L20" s="9"/>
      <c r="M20" s="41">
        <f t="shared" si="1"/>
        <v>0</v>
      </c>
      <c r="N20" s="27">
        <f t="shared" si="2"/>
        <v>0</v>
      </c>
      <c r="O20" s="44">
        <f t="shared" si="3"/>
        <v>0</v>
      </c>
      <c r="P20" s="44">
        <f t="shared" si="9"/>
        <v>0</v>
      </c>
      <c r="Q20" s="68">
        <f t="shared" si="4"/>
        <v>0</v>
      </c>
      <c r="R20" s="43">
        <f t="shared" si="5"/>
        <v>0</v>
      </c>
      <c r="S20" s="43">
        <f t="shared" si="6"/>
        <v>0</v>
      </c>
      <c r="T20" s="64">
        <f t="shared" si="7"/>
        <v>0</v>
      </c>
      <c r="U20" s="43">
        <f>(P20+Q20+R20+S20)*'Natl Avg Award Amt &amp; Comparison'!B15</f>
        <v>0</v>
      </c>
      <c r="V20" s="68">
        <f>(T20-T20)*'Natl Avg Award Amt &amp; Comparison'!B15</f>
        <v>0</v>
      </c>
      <c r="W20" s="43"/>
      <c r="X20" s="45">
        <f>IF(B4="FLOOD ONLY", Y20,O20)</f>
        <v>0</v>
      </c>
      <c r="Y20" s="45">
        <f t="shared" si="8"/>
        <v>0</v>
      </c>
      <c r="Z20" s="232">
        <f>IF(B4="FLOOD ONLY", AA20,P20)</f>
        <v>0</v>
      </c>
      <c r="AA20" s="68">
        <f t="shared" si="10"/>
        <v>0</v>
      </c>
    </row>
    <row r="21" spans="1:27" ht="14" x14ac:dyDescent="0.3">
      <c r="A21" s="5"/>
      <c r="B21" s="54"/>
      <c r="C21" s="54"/>
      <c r="D21" s="54"/>
      <c r="E21" s="54"/>
      <c r="F21" s="229">
        <f>E21*D5</f>
        <v>0</v>
      </c>
      <c r="G21" s="229">
        <f t="shared" si="0"/>
        <v>0</v>
      </c>
      <c r="H21" s="56">
        <v>0</v>
      </c>
      <c r="I21" s="56">
        <v>0</v>
      </c>
      <c r="J21" s="57"/>
      <c r="K21" s="250"/>
      <c r="L21" s="9"/>
      <c r="M21" s="41">
        <f t="shared" si="1"/>
        <v>0</v>
      </c>
      <c r="N21" s="27">
        <f t="shared" si="2"/>
        <v>0</v>
      </c>
      <c r="O21" s="44">
        <f t="shared" si="3"/>
        <v>0</v>
      </c>
      <c r="P21" s="44">
        <f t="shared" si="9"/>
        <v>0</v>
      </c>
      <c r="Q21" s="68">
        <f t="shared" si="4"/>
        <v>0</v>
      </c>
      <c r="R21" s="43">
        <f t="shared" si="5"/>
        <v>0</v>
      </c>
      <c r="S21" s="43">
        <f t="shared" si="6"/>
        <v>0</v>
      </c>
      <c r="T21" s="64">
        <f t="shared" si="7"/>
        <v>0</v>
      </c>
      <c r="U21" s="43">
        <f>(P21+Q21+R21+S21)*'Natl Avg Award Amt &amp; Comparison'!B15</f>
        <v>0</v>
      </c>
      <c r="V21" s="68">
        <f>(T21-T21)*'Natl Avg Award Amt &amp; Comparison'!B15</f>
        <v>0</v>
      </c>
      <c r="W21" s="43"/>
      <c r="X21" s="45">
        <f>IF(B4="FLOOD ONLY", Y21,O21)</f>
        <v>0</v>
      </c>
      <c r="Y21" s="45">
        <f t="shared" si="8"/>
        <v>0</v>
      </c>
      <c r="Z21" s="232">
        <f>IF(B4="FLOOD ONLY", AA21,P21)</f>
        <v>0</v>
      </c>
      <c r="AA21" s="68">
        <f t="shared" si="10"/>
        <v>0</v>
      </c>
    </row>
    <row r="22" spans="1:27" ht="14" x14ac:dyDescent="0.3">
      <c r="A22" s="5"/>
      <c r="B22" s="54"/>
      <c r="C22" s="54"/>
      <c r="D22" s="54"/>
      <c r="E22" s="54"/>
      <c r="F22" s="229">
        <f>E22*D5</f>
        <v>0</v>
      </c>
      <c r="G22" s="229">
        <f t="shared" si="0"/>
        <v>0</v>
      </c>
      <c r="H22" s="56">
        <v>0</v>
      </c>
      <c r="I22" s="56">
        <v>0</v>
      </c>
      <c r="J22" s="57"/>
      <c r="K22" s="250"/>
      <c r="L22" s="9"/>
      <c r="M22" s="41">
        <f t="shared" si="1"/>
        <v>0</v>
      </c>
      <c r="N22" s="27">
        <f t="shared" si="2"/>
        <v>0</v>
      </c>
      <c r="O22" s="44">
        <f t="shared" si="3"/>
        <v>0</v>
      </c>
      <c r="P22" s="44">
        <f t="shared" si="9"/>
        <v>0</v>
      </c>
      <c r="Q22" s="68">
        <f t="shared" si="4"/>
        <v>0</v>
      </c>
      <c r="R22" s="43">
        <f t="shared" si="5"/>
        <v>0</v>
      </c>
      <c r="S22" s="43">
        <f t="shared" si="6"/>
        <v>0</v>
      </c>
      <c r="T22" s="64">
        <f t="shared" si="7"/>
        <v>0</v>
      </c>
      <c r="U22" s="43">
        <f>(P22+Q22+R22+S22)*'Natl Avg Award Amt &amp; Comparison'!B15</f>
        <v>0</v>
      </c>
      <c r="V22" s="68">
        <f>(T22-T22)*'Natl Avg Award Amt &amp; Comparison'!B15</f>
        <v>0</v>
      </c>
      <c r="W22" s="43"/>
      <c r="X22" s="45">
        <f>IF(B4="FLOOD ONLY", Y22,O22)</f>
        <v>0</v>
      </c>
      <c r="Y22" s="45">
        <f t="shared" si="8"/>
        <v>0</v>
      </c>
      <c r="Z22" s="232">
        <f>IF(B4="FLOOD ONLY", AA22,P22)</f>
        <v>0</v>
      </c>
      <c r="AA22" s="68">
        <f t="shared" si="10"/>
        <v>0</v>
      </c>
    </row>
    <row r="23" spans="1:27" ht="14" x14ac:dyDescent="0.3">
      <c r="A23" s="5"/>
      <c r="B23" s="54"/>
      <c r="C23" s="54"/>
      <c r="D23" s="54"/>
      <c r="E23" s="54"/>
      <c r="F23" s="229">
        <f>E23*D5</f>
        <v>0</v>
      </c>
      <c r="G23" s="229">
        <f t="shared" si="0"/>
        <v>0</v>
      </c>
      <c r="H23" s="56">
        <v>0</v>
      </c>
      <c r="I23" s="56">
        <v>0</v>
      </c>
      <c r="J23" s="57"/>
      <c r="K23" s="250"/>
      <c r="L23" s="9"/>
      <c r="M23" s="41">
        <f t="shared" si="1"/>
        <v>0</v>
      </c>
      <c r="N23" s="27">
        <f t="shared" si="2"/>
        <v>0</v>
      </c>
      <c r="O23" s="44">
        <f t="shared" si="3"/>
        <v>0</v>
      </c>
      <c r="P23" s="44">
        <f t="shared" si="9"/>
        <v>0</v>
      </c>
      <c r="Q23" s="68">
        <f t="shared" si="4"/>
        <v>0</v>
      </c>
      <c r="R23" s="43">
        <f t="shared" si="5"/>
        <v>0</v>
      </c>
      <c r="S23" s="43">
        <f t="shared" si="6"/>
        <v>0</v>
      </c>
      <c r="T23" s="64">
        <f t="shared" si="7"/>
        <v>0</v>
      </c>
      <c r="U23" s="43">
        <f>(P23+Q23+R23+S23)*'Natl Avg Award Amt &amp; Comparison'!B15</f>
        <v>0</v>
      </c>
      <c r="V23" s="68">
        <f>(T23-T23)*'Natl Avg Award Amt &amp; Comparison'!B15</f>
        <v>0</v>
      </c>
      <c r="W23" s="43"/>
      <c r="X23" s="45">
        <f>IF(B4="FLOOD ONLY", Y23,O23)</f>
        <v>0</v>
      </c>
      <c r="Y23" s="45">
        <f t="shared" si="8"/>
        <v>0</v>
      </c>
      <c r="Z23" s="232">
        <f>IF(B4="FLOOD ONLY", AA23,P23)</f>
        <v>0</v>
      </c>
      <c r="AA23" s="68">
        <f t="shared" si="10"/>
        <v>0</v>
      </c>
    </row>
    <row r="24" spans="1:27" ht="14" x14ac:dyDescent="0.3">
      <c r="A24" s="5"/>
      <c r="B24" s="54"/>
      <c r="C24" s="54"/>
      <c r="D24" s="54"/>
      <c r="E24" s="54"/>
      <c r="F24" s="229">
        <f>E24*D5</f>
        <v>0</v>
      </c>
      <c r="G24" s="229">
        <f t="shared" si="0"/>
        <v>0</v>
      </c>
      <c r="H24" s="56">
        <v>0</v>
      </c>
      <c r="I24" s="56">
        <v>0</v>
      </c>
      <c r="J24" s="57"/>
      <c r="K24" s="250"/>
      <c r="L24" s="9"/>
      <c r="M24" s="41">
        <f t="shared" si="1"/>
        <v>0</v>
      </c>
      <c r="N24" s="27">
        <f t="shared" si="2"/>
        <v>0</v>
      </c>
      <c r="O24" s="44">
        <f t="shared" si="3"/>
        <v>0</v>
      </c>
      <c r="P24" s="44">
        <f t="shared" si="9"/>
        <v>0</v>
      </c>
      <c r="Q24" s="68">
        <f t="shared" si="4"/>
        <v>0</v>
      </c>
      <c r="R24" s="43">
        <f t="shared" si="5"/>
        <v>0</v>
      </c>
      <c r="S24" s="43">
        <f t="shared" si="6"/>
        <v>0</v>
      </c>
      <c r="T24" s="64">
        <f t="shared" si="7"/>
        <v>0</v>
      </c>
      <c r="U24" s="43">
        <f>(P24+Q24+R24+S24)*'Natl Avg Award Amt &amp; Comparison'!B15</f>
        <v>0</v>
      </c>
      <c r="V24" s="68">
        <f>(T24-T24)*'Natl Avg Award Amt &amp; Comparison'!B15</f>
        <v>0</v>
      </c>
      <c r="W24" s="43"/>
      <c r="X24" s="45">
        <f>IF(B4="FLOOD ONLY", Y24,O24)</f>
        <v>0</v>
      </c>
      <c r="Y24" s="45">
        <f t="shared" si="8"/>
        <v>0</v>
      </c>
      <c r="Z24" s="232">
        <f>IF(B4="FLOOD ONLY", AA24,P24)</f>
        <v>0</v>
      </c>
      <c r="AA24" s="68">
        <f t="shared" si="10"/>
        <v>0</v>
      </c>
    </row>
    <row r="25" spans="1:27" ht="14" x14ac:dyDescent="0.3">
      <c r="A25" s="5"/>
      <c r="B25" s="54"/>
      <c r="C25" s="54"/>
      <c r="D25" s="54"/>
      <c r="E25" s="54"/>
      <c r="F25" s="229">
        <f>E25*D5</f>
        <v>0</v>
      </c>
      <c r="G25" s="229">
        <f t="shared" si="0"/>
        <v>0</v>
      </c>
      <c r="H25" s="56">
        <v>0</v>
      </c>
      <c r="I25" s="56">
        <v>0</v>
      </c>
      <c r="J25" s="57"/>
      <c r="K25" s="250"/>
      <c r="L25" s="9"/>
      <c r="M25" s="41">
        <f t="shared" si="1"/>
        <v>0</v>
      </c>
      <c r="N25" s="27">
        <f t="shared" si="2"/>
        <v>0</v>
      </c>
      <c r="O25" s="44">
        <f t="shared" si="3"/>
        <v>0</v>
      </c>
      <c r="P25" s="44">
        <f t="shared" si="9"/>
        <v>0</v>
      </c>
      <c r="Q25" s="68">
        <f t="shared" si="4"/>
        <v>0</v>
      </c>
      <c r="R25" s="43">
        <f t="shared" si="5"/>
        <v>0</v>
      </c>
      <c r="S25" s="43">
        <f t="shared" si="6"/>
        <v>0</v>
      </c>
      <c r="T25" s="64">
        <f t="shared" si="7"/>
        <v>0</v>
      </c>
      <c r="U25" s="43">
        <f>(P25+Q25+R25+S25)*'Natl Avg Award Amt &amp; Comparison'!B15</f>
        <v>0</v>
      </c>
      <c r="V25" s="68">
        <f>(T25-T25)*'Natl Avg Award Amt &amp; Comparison'!B15</f>
        <v>0</v>
      </c>
      <c r="W25" s="43"/>
      <c r="X25" s="45">
        <f>IF(B4="FLOOD ONLY", Y25,O25)</f>
        <v>0</v>
      </c>
      <c r="Y25" s="45">
        <f t="shared" si="8"/>
        <v>0</v>
      </c>
      <c r="Z25" s="232">
        <f>IF(B4="FLOOD ONLY", AA25,P25)</f>
        <v>0</v>
      </c>
      <c r="AA25" s="68">
        <f t="shared" si="10"/>
        <v>0</v>
      </c>
    </row>
    <row r="26" spans="1:27" ht="14" x14ac:dyDescent="0.3">
      <c r="A26" s="5"/>
      <c r="B26" s="54"/>
      <c r="C26" s="54"/>
      <c r="D26" s="54"/>
      <c r="E26" s="54"/>
      <c r="F26" s="229">
        <f>E26*D5</f>
        <v>0</v>
      </c>
      <c r="G26" s="229">
        <f t="shared" si="0"/>
        <v>0</v>
      </c>
      <c r="H26" s="56">
        <v>0</v>
      </c>
      <c r="I26" s="56">
        <v>0</v>
      </c>
      <c r="J26" s="57"/>
      <c r="K26" s="250"/>
      <c r="L26" s="9"/>
      <c r="M26" s="41">
        <f t="shared" si="1"/>
        <v>0</v>
      </c>
      <c r="N26" s="27">
        <f t="shared" si="2"/>
        <v>0</v>
      </c>
      <c r="O26" s="44">
        <f t="shared" si="3"/>
        <v>0</v>
      </c>
      <c r="P26" s="44">
        <f t="shared" si="9"/>
        <v>0</v>
      </c>
      <c r="Q26" s="68">
        <f t="shared" si="4"/>
        <v>0</v>
      </c>
      <c r="R26" s="43">
        <f t="shared" si="5"/>
        <v>0</v>
      </c>
      <c r="S26" s="43">
        <f t="shared" si="6"/>
        <v>0</v>
      </c>
      <c r="T26" s="64">
        <f t="shared" si="7"/>
        <v>0</v>
      </c>
      <c r="U26" s="43">
        <f>(P26+Q26+R26+S26)*'Natl Avg Award Amt &amp; Comparison'!B15</f>
        <v>0</v>
      </c>
      <c r="V26" s="68">
        <f>(T26-T26)*'Natl Avg Award Amt &amp; Comparison'!B15</f>
        <v>0</v>
      </c>
      <c r="W26" s="43"/>
      <c r="X26" s="45">
        <f>IF(B4="FLOOD ONLY", Y26,O26)</f>
        <v>0</v>
      </c>
      <c r="Y26" s="45">
        <f t="shared" si="8"/>
        <v>0</v>
      </c>
      <c r="Z26" s="232">
        <f>IF(B4="FLOOD ONLY", AA26,P26)</f>
        <v>0</v>
      </c>
      <c r="AA26" s="68">
        <f t="shared" si="10"/>
        <v>0</v>
      </c>
    </row>
    <row r="27" spans="1:27" ht="14" x14ac:dyDescent="0.3">
      <c r="A27" s="5"/>
      <c r="B27" s="54"/>
      <c r="C27" s="54"/>
      <c r="D27" s="54"/>
      <c r="E27" s="54"/>
      <c r="F27" s="229">
        <f>E27*D5</f>
        <v>0</v>
      </c>
      <c r="G27" s="229">
        <f t="shared" si="0"/>
        <v>0</v>
      </c>
      <c r="H27" s="56">
        <v>0</v>
      </c>
      <c r="I27" s="56">
        <v>0</v>
      </c>
      <c r="J27" s="57"/>
      <c r="K27" s="250"/>
      <c r="L27" s="9"/>
      <c r="M27" s="41">
        <f t="shared" si="1"/>
        <v>0</v>
      </c>
      <c r="N27" s="27">
        <f t="shared" si="2"/>
        <v>0</v>
      </c>
      <c r="O27" s="44">
        <f t="shared" si="3"/>
        <v>0</v>
      </c>
      <c r="P27" s="44">
        <f t="shared" si="9"/>
        <v>0</v>
      </c>
      <c r="Q27" s="68">
        <f t="shared" si="4"/>
        <v>0</v>
      </c>
      <c r="R27" s="43">
        <f t="shared" si="5"/>
        <v>0</v>
      </c>
      <c r="S27" s="43">
        <f t="shared" si="6"/>
        <v>0</v>
      </c>
      <c r="T27" s="64">
        <f t="shared" si="7"/>
        <v>0</v>
      </c>
      <c r="U27" s="43">
        <f>(P27+Q27+R27+S27)*'Natl Avg Award Amt &amp; Comparison'!B15</f>
        <v>0</v>
      </c>
      <c r="V27" s="68">
        <f>(T27-T27)*'Natl Avg Award Amt &amp; Comparison'!B15</f>
        <v>0</v>
      </c>
      <c r="W27" s="43"/>
      <c r="X27" s="45">
        <f>IF(B4="FLOOD ONLY", Y27,O27)</f>
        <v>0</v>
      </c>
      <c r="Y27" s="45">
        <f t="shared" si="8"/>
        <v>0</v>
      </c>
      <c r="Z27" s="232">
        <f>IF(B4="FLOOD ONLY", AA27,P27)</f>
        <v>0</v>
      </c>
      <c r="AA27" s="68">
        <f t="shared" si="10"/>
        <v>0</v>
      </c>
    </row>
    <row r="28" spans="1:27" ht="14" x14ac:dyDescent="0.3">
      <c r="A28" s="5"/>
      <c r="B28" s="54"/>
      <c r="C28" s="54"/>
      <c r="D28" s="54"/>
      <c r="E28" s="54"/>
      <c r="F28" s="229">
        <f>E28*D5</f>
        <v>0</v>
      </c>
      <c r="G28" s="229">
        <f t="shared" si="0"/>
        <v>0</v>
      </c>
      <c r="H28" s="56">
        <v>0</v>
      </c>
      <c r="I28" s="56">
        <v>0</v>
      </c>
      <c r="J28" s="57"/>
      <c r="K28" s="250"/>
      <c r="L28" s="9"/>
      <c r="M28" s="41">
        <f t="shared" si="1"/>
        <v>0</v>
      </c>
      <c r="N28" s="27">
        <f t="shared" si="2"/>
        <v>0</v>
      </c>
      <c r="O28" s="44">
        <f t="shared" si="3"/>
        <v>0</v>
      </c>
      <c r="P28" s="44">
        <f t="shared" si="9"/>
        <v>0</v>
      </c>
      <c r="Q28" s="68">
        <f t="shared" si="4"/>
        <v>0</v>
      </c>
      <c r="R28" s="43">
        <f t="shared" si="5"/>
        <v>0</v>
      </c>
      <c r="S28" s="43">
        <f t="shared" si="6"/>
        <v>0</v>
      </c>
      <c r="T28" s="64">
        <f t="shared" si="7"/>
        <v>0</v>
      </c>
      <c r="U28" s="43">
        <f>(P28+Q28+R28+S28)*'Natl Avg Award Amt &amp; Comparison'!B15</f>
        <v>0</v>
      </c>
      <c r="V28" s="68">
        <f>(T28-T28)*'Natl Avg Award Amt &amp; Comparison'!B15</f>
        <v>0</v>
      </c>
      <c r="W28" s="43"/>
      <c r="X28" s="45">
        <f>IF(B4="FLOOD ONLY", Y28,O28)</f>
        <v>0</v>
      </c>
      <c r="Y28" s="45">
        <f t="shared" si="8"/>
        <v>0</v>
      </c>
      <c r="Z28" s="232">
        <f>IF(B4="FLOOD ONLY", AA28,P28)</f>
        <v>0</v>
      </c>
      <c r="AA28" s="68">
        <f t="shared" si="10"/>
        <v>0</v>
      </c>
    </row>
    <row r="29" spans="1:27" ht="14" x14ac:dyDescent="0.3">
      <c r="A29" s="5"/>
      <c r="B29" s="54"/>
      <c r="C29" s="54"/>
      <c r="D29" s="54"/>
      <c r="E29" s="54"/>
      <c r="F29" s="229">
        <f>E29*D5</f>
        <v>0</v>
      </c>
      <c r="G29" s="229">
        <f t="shared" si="0"/>
        <v>0</v>
      </c>
      <c r="H29" s="56">
        <v>0</v>
      </c>
      <c r="I29" s="56">
        <v>0</v>
      </c>
      <c r="J29" s="57"/>
      <c r="K29" s="250"/>
      <c r="L29" s="9"/>
      <c r="M29" s="41">
        <f t="shared" si="1"/>
        <v>0</v>
      </c>
      <c r="N29" s="27">
        <f t="shared" si="2"/>
        <v>0</v>
      </c>
      <c r="O29" s="44">
        <f t="shared" si="3"/>
        <v>0</v>
      </c>
      <c r="P29" s="44">
        <f t="shared" si="9"/>
        <v>0</v>
      </c>
      <c r="Q29" s="68">
        <f t="shared" si="4"/>
        <v>0</v>
      </c>
      <c r="R29" s="43">
        <f t="shared" si="5"/>
        <v>0</v>
      </c>
      <c r="S29" s="43">
        <f t="shared" si="6"/>
        <v>0</v>
      </c>
      <c r="T29" s="64">
        <f t="shared" si="7"/>
        <v>0</v>
      </c>
      <c r="U29" s="43">
        <f>(P29+Q29+R29+S29)*'Natl Avg Award Amt &amp; Comparison'!B15</f>
        <v>0</v>
      </c>
      <c r="V29" s="68">
        <f>(T29-T29)*'Natl Avg Award Amt &amp; Comparison'!B15</f>
        <v>0</v>
      </c>
      <c r="W29" s="43"/>
      <c r="X29" s="45">
        <f>IF(B4="FLOOD ONLY", Y29,O29)</f>
        <v>0</v>
      </c>
      <c r="Y29" s="45">
        <f t="shared" si="8"/>
        <v>0</v>
      </c>
      <c r="Z29" s="232">
        <f>IF(B4="FLOOD ONLY", AA29,P29)</f>
        <v>0</v>
      </c>
      <c r="AA29" s="68">
        <f t="shared" si="10"/>
        <v>0</v>
      </c>
    </row>
    <row r="30" spans="1:27" ht="14" x14ac:dyDescent="0.3">
      <c r="A30" s="5"/>
      <c r="B30" s="54"/>
      <c r="C30" s="54"/>
      <c r="D30" s="54"/>
      <c r="E30" s="54"/>
      <c r="F30" s="229">
        <f>E30*D5</f>
        <v>0</v>
      </c>
      <c r="G30" s="229">
        <f t="shared" si="0"/>
        <v>0</v>
      </c>
      <c r="H30" s="56">
        <v>0</v>
      </c>
      <c r="I30" s="56">
        <v>0</v>
      </c>
      <c r="J30" s="57"/>
      <c r="K30" s="250"/>
      <c r="L30" s="9"/>
      <c r="M30" s="41">
        <f t="shared" si="1"/>
        <v>0</v>
      </c>
      <c r="N30" s="27">
        <f t="shared" si="2"/>
        <v>0</v>
      </c>
      <c r="O30" s="44">
        <f t="shared" si="3"/>
        <v>0</v>
      </c>
      <c r="P30" s="44">
        <f t="shared" si="9"/>
        <v>0</v>
      </c>
      <c r="Q30" s="68">
        <f t="shared" si="4"/>
        <v>0</v>
      </c>
      <c r="R30" s="43">
        <f t="shared" si="5"/>
        <v>0</v>
      </c>
      <c r="S30" s="43">
        <f t="shared" si="6"/>
        <v>0</v>
      </c>
      <c r="T30" s="64">
        <f t="shared" si="7"/>
        <v>0</v>
      </c>
      <c r="U30" s="43">
        <f>(P30+Q30+R30+S30)*'Natl Avg Award Amt &amp; Comparison'!B15</f>
        <v>0</v>
      </c>
      <c r="V30" s="68">
        <f>(T30-T30)*'Natl Avg Award Amt &amp; Comparison'!B15</f>
        <v>0</v>
      </c>
      <c r="W30" s="43"/>
      <c r="X30" s="45">
        <f>IF(B4="FLOOD ONLY", Y30,O30)</f>
        <v>0</v>
      </c>
      <c r="Y30" s="45">
        <f t="shared" si="8"/>
        <v>0</v>
      </c>
      <c r="Z30" s="232">
        <f>IF(B4="FLOOD ONLY", AA30,P30)</f>
        <v>0</v>
      </c>
      <c r="AA30" s="68">
        <f t="shared" si="10"/>
        <v>0</v>
      </c>
    </row>
    <row r="31" spans="1:27" ht="14" x14ac:dyDescent="0.3">
      <c r="A31" s="5"/>
      <c r="B31" s="54"/>
      <c r="C31" s="54"/>
      <c r="D31" s="54"/>
      <c r="E31" s="54"/>
      <c r="F31" s="229">
        <f>E31*D5</f>
        <v>0</v>
      </c>
      <c r="G31" s="229">
        <f t="shared" si="0"/>
        <v>0</v>
      </c>
      <c r="H31" s="56">
        <v>0</v>
      </c>
      <c r="I31" s="56">
        <v>0</v>
      </c>
      <c r="J31" s="57"/>
      <c r="K31" s="250"/>
      <c r="L31" s="9"/>
      <c r="M31" s="41">
        <f t="shared" si="1"/>
        <v>0</v>
      </c>
      <c r="N31" s="27">
        <f t="shared" si="2"/>
        <v>0</v>
      </c>
      <c r="O31" s="44">
        <f t="shared" si="3"/>
        <v>0</v>
      </c>
      <c r="P31" s="44">
        <f t="shared" si="9"/>
        <v>0</v>
      </c>
      <c r="Q31" s="68">
        <f t="shared" si="4"/>
        <v>0</v>
      </c>
      <c r="R31" s="43">
        <f t="shared" si="5"/>
        <v>0</v>
      </c>
      <c r="S31" s="43">
        <f t="shared" si="6"/>
        <v>0</v>
      </c>
      <c r="T31" s="64">
        <f t="shared" si="7"/>
        <v>0</v>
      </c>
      <c r="U31" s="43">
        <f>(P31+Q31+R31+S31)*'Natl Avg Award Amt &amp; Comparison'!B15</f>
        <v>0</v>
      </c>
      <c r="V31" s="68">
        <f>(T31-T31)*'Natl Avg Award Amt &amp; Comparison'!B15</f>
        <v>0</v>
      </c>
      <c r="W31" s="43"/>
      <c r="X31" s="45">
        <f>IF(B4="FLOOD ONLY", Y31,O31)</f>
        <v>0</v>
      </c>
      <c r="Y31" s="45">
        <f t="shared" si="8"/>
        <v>0</v>
      </c>
      <c r="Z31" s="232">
        <f>IF(B4="FLOOD ONLY", AA31,P31)</f>
        <v>0</v>
      </c>
      <c r="AA31" s="68">
        <f t="shared" si="10"/>
        <v>0</v>
      </c>
    </row>
    <row r="32" spans="1:27" ht="14" x14ac:dyDescent="0.3">
      <c r="A32" s="5"/>
      <c r="B32" s="54"/>
      <c r="C32" s="54"/>
      <c r="D32" s="54"/>
      <c r="E32" s="54"/>
      <c r="F32" s="229">
        <f>E32*D5</f>
        <v>0</v>
      </c>
      <c r="G32" s="229">
        <f t="shared" si="0"/>
        <v>0</v>
      </c>
      <c r="H32" s="56">
        <v>0</v>
      </c>
      <c r="I32" s="56">
        <v>0</v>
      </c>
      <c r="J32" s="57"/>
      <c r="K32" s="250"/>
      <c r="L32" s="9"/>
      <c r="M32" s="41">
        <f t="shared" si="1"/>
        <v>0</v>
      </c>
      <c r="N32" s="27">
        <f t="shared" si="2"/>
        <v>0</v>
      </c>
      <c r="O32" s="44">
        <f t="shared" si="3"/>
        <v>0</v>
      </c>
      <c r="P32" s="44">
        <f t="shared" si="9"/>
        <v>0</v>
      </c>
      <c r="Q32" s="68">
        <f t="shared" si="4"/>
        <v>0</v>
      </c>
      <c r="R32" s="43">
        <f t="shared" si="5"/>
        <v>0</v>
      </c>
      <c r="S32" s="43">
        <f t="shared" si="6"/>
        <v>0</v>
      </c>
      <c r="T32" s="64">
        <f t="shared" si="7"/>
        <v>0</v>
      </c>
      <c r="U32" s="43">
        <f>(P32+Q32+R32+S32)*'Natl Avg Award Amt &amp; Comparison'!B15</f>
        <v>0</v>
      </c>
      <c r="V32" s="68">
        <f>(T32-T32)*'Natl Avg Award Amt &amp; Comparison'!B15</f>
        <v>0</v>
      </c>
      <c r="W32" s="43"/>
      <c r="X32" s="45">
        <f>IF(B4="FLOOD ONLY", Y32,O32)</f>
        <v>0</v>
      </c>
      <c r="Y32" s="45">
        <f t="shared" si="8"/>
        <v>0</v>
      </c>
      <c r="Z32" s="232">
        <f>IF(B4="FLOOD ONLY", AA32,P32)</f>
        <v>0</v>
      </c>
      <c r="AA32" s="68">
        <f t="shared" si="10"/>
        <v>0</v>
      </c>
    </row>
    <row r="33" spans="1:27" ht="14" x14ac:dyDescent="0.3">
      <c r="A33" s="5"/>
      <c r="B33" s="54"/>
      <c r="C33" s="54"/>
      <c r="D33" s="54"/>
      <c r="E33" s="54"/>
      <c r="F33" s="229">
        <f>E33*D5</f>
        <v>0</v>
      </c>
      <c r="G33" s="229">
        <f t="shared" si="0"/>
        <v>0</v>
      </c>
      <c r="H33" s="56">
        <v>0</v>
      </c>
      <c r="I33" s="56">
        <v>0</v>
      </c>
      <c r="J33" s="57"/>
      <c r="K33" s="250"/>
      <c r="L33" s="9"/>
      <c r="M33" s="41">
        <f t="shared" si="1"/>
        <v>0</v>
      </c>
      <c r="N33" s="27">
        <f t="shared" si="2"/>
        <v>0</v>
      </c>
      <c r="O33" s="44">
        <f t="shared" si="3"/>
        <v>0</v>
      </c>
      <c r="P33" s="44">
        <f t="shared" si="9"/>
        <v>0</v>
      </c>
      <c r="Q33" s="68">
        <f t="shared" si="4"/>
        <v>0</v>
      </c>
      <c r="R33" s="43">
        <f t="shared" si="5"/>
        <v>0</v>
      </c>
      <c r="S33" s="43">
        <f t="shared" si="6"/>
        <v>0</v>
      </c>
      <c r="T33" s="64">
        <f t="shared" si="7"/>
        <v>0</v>
      </c>
      <c r="U33" s="43">
        <f>(P33+Q33+R33+S33)*'Natl Avg Award Amt &amp; Comparison'!B15</f>
        <v>0</v>
      </c>
      <c r="V33" s="68">
        <f>(T33-T33)*'Natl Avg Award Amt &amp; Comparison'!B15</f>
        <v>0</v>
      </c>
      <c r="W33" s="43"/>
      <c r="X33" s="45">
        <f>IF(B4="FLOOD ONLY", Y33,O33)</f>
        <v>0</v>
      </c>
      <c r="Y33" s="45">
        <f t="shared" si="8"/>
        <v>0</v>
      </c>
      <c r="Z33" s="232">
        <f>IF(B4="FLOOD ONLY", AA33,P33)</f>
        <v>0</v>
      </c>
      <c r="AA33" s="68">
        <f t="shared" si="10"/>
        <v>0</v>
      </c>
    </row>
    <row r="34" spans="1:27" ht="14" x14ac:dyDescent="0.3">
      <c r="A34" s="5"/>
      <c r="B34" s="54"/>
      <c r="C34" s="54"/>
      <c r="D34" s="54"/>
      <c r="E34" s="54"/>
      <c r="F34" s="229">
        <f>E34*D5</f>
        <v>0</v>
      </c>
      <c r="G34" s="229">
        <f t="shared" si="0"/>
        <v>0</v>
      </c>
      <c r="H34" s="56">
        <v>0</v>
      </c>
      <c r="I34" s="56">
        <v>0</v>
      </c>
      <c r="J34" s="57"/>
      <c r="K34" s="250"/>
      <c r="L34" s="9"/>
      <c r="M34" s="41">
        <f t="shared" si="1"/>
        <v>0</v>
      </c>
      <c r="N34" s="27">
        <f t="shared" si="2"/>
        <v>0</v>
      </c>
      <c r="O34" s="44">
        <f t="shared" si="3"/>
        <v>0</v>
      </c>
      <c r="P34" s="44">
        <f t="shared" si="9"/>
        <v>0</v>
      </c>
      <c r="Q34" s="68">
        <f t="shared" si="4"/>
        <v>0</v>
      </c>
      <c r="R34" s="43">
        <f t="shared" si="5"/>
        <v>0</v>
      </c>
      <c r="S34" s="43">
        <f t="shared" si="6"/>
        <v>0</v>
      </c>
      <c r="T34" s="64">
        <f t="shared" si="7"/>
        <v>0</v>
      </c>
      <c r="U34" s="43">
        <f>(P34+Q34+R34+S34)*'Natl Avg Award Amt &amp; Comparison'!B15</f>
        <v>0</v>
      </c>
      <c r="V34" s="68">
        <f>(T34-T34)*'Natl Avg Award Amt &amp; Comparison'!B15</f>
        <v>0</v>
      </c>
      <c r="W34" s="43"/>
      <c r="X34" s="45">
        <f>IF(B4="FLOOD ONLY", Y34,O34)</f>
        <v>0</v>
      </c>
      <c r="Y34" s="45">
        <f t="shared" si="8"/>
        <v>0</v>
      </c>
      <c r="Z34" s="232">
        <f>IF(B4="FLOOD ONLY", AA34,P34)</f>
        <v>0</v>
      </c>
      <c r="AA34" s="68">
        <f t="shared" si="10"/>
        <v>0</v>
      </c>
    </row>
    <row r="35" spans="1:27" ht="14" x14ac:dyDescent="0.3">
      <c r="A35" s="5"/>
      <c r="B35" s="54"/>
      <c r="C35" s="54"/>
      <c r="D35" s="54"/>
      <c r="E35" s="54"/>
      <c r="F35" s="229">
        <f>E35*D5</f>
        <v>0</v>
      </c>
      <c r="G35" s="229">
        <f t="shared" si="0"/>
        <v>0</v>
      </c>
      <c r="H35" s="56">
        <v>0</v>
      </c>
      <c r="I35" s="56">
        <v>0</v>
      </c>
      <c r="J35" s="57"/>
      <c r="K35" s="250"/>
      <c r="L35" s="9"/>
      <c r="M35" s="41">
        <f t="shared" si="1"/>
        <v>0</v>
      </c>
      <c r="N35" s="27">
        <f t="shared" si="2"/>
        <v>0</v>
      </c>
      <c r="O35" s="44">
        <f t="shared" si="3"/>
        <v>0</v>
      </c>
      <c r="P35" s="44">
        <f t="shared" si="9"/>
        <v>0</v>
      </c>
      <c r="Q35" s="68">
        <f t="shared" si="4"/>
        <v>0</v>
      </c>
      <c r="R35" s="43">
        <f t="shared" si="5"/>
        <v>0</v>
      </c>
      <c r="S35" s="43">
        <f t="shared" si="6"/>
        <v>0</v>
      </c>
      <c r="T35" s="64">
        <f t="shared" si="7"/>
        <v>0</v>
      </c>
      <c r="U35" s="43">
        <f>(P35+Q35+R35+S35)*'Natl Avg Award Amt &amp; Comparison'!B15</f>
        <v>0</v>
      </c>
      <c r="V35" s="68">
        <f>(T35-T35)*'Natl Avg Award Amt &amp; Comparison'!B15</f>
        <v>0</v>
      </c>
      <c r="W35" s="43"/>
      <c r="X35" s="45">
        <f>IF(B4="FLOOD ONLY", Y35,O35)</f>
        <v>0</v>
      </c>
      <c r="Y35" s="45">
        <f t="shared" si="8"/>
        <v>0</v>
      </c>
      <c r="Z35" s="232">
        <f>IF(B4="FLOOD ONLY", AA35,P35)</f>
        <v>0</v>
      </c>
      <c r="AA35" s="68">
        <f t="shared" si="10"/>
        <v>0</v>
      </c>
    </row>
    <row r="36" spans="1:27" ht="14" x14ac:dyDescent="0.3">
      <c r="A36" s="5"/>
      <c r="B36" s="54"/>
      <c r="C36" s="54"/>
      <c r="D36" s="54"/>
      <c r="E36" s="54"/>
      <c r="F36" s="229">
        <f>E36*D5</f>
        <v>0</v>
      </c>
      <c r="G36" s="229">
        <f t="shared" si="0"/>
        <v>0</v>
      </c>
      <c r="H36" s="56">
        <v>0</v>
      </c>
      <c r="I36" s="56">
        <v>0</v>
      </c>
      <c r="J36" s="57"/>
      <c r="K36" s="250"/>
      <c r="L36" s="9"/>
      <c r="M36" s="41">
        <f t="shared" si="1"/>
        <v>0</v>
      </c>
      <c r="N36" s="27">
        <f t="shared" si="2"/>
        <v>0</v>
      </c>
      <c r="O36" s="44">
        <f t="shared" si="3"/>
        <v>0</v>
      </c>
      <c r="P36" s="44">
        <f t="shared" si="9"/>
        <v>0</v>
      </c>
      <c r="Q36" s="68">
        <f t="shared" si="4"/>
        <v>0</v>
      </c>
      <c r="R36" s="43">
        <f t="shared" si="5"/>
        <v>0</v>
      </c>
      <c r="S36" s="43">
        <f t="shared" si="6"/>
        <v>0</v>
      </c>
      <c r="T36" s="64">
        <f t="shared" si="7"/>
        <v>0</v>
      </c>
      <c r="U36" s="43">
        <f>(P36+Q36+R36+S36)*'Natl Avg Award Amt &amp; Comparison'!B15</f>
        <v>0</v>
      </c>
      <c r="V36" s="68">
        <f>(T36-T36)*'Natl Avg Award Amt &amp; Comparison'!B15</f>
        <v>0</v>
      </c>
      <c r="W36" s="43"/>
      <c r="X36" s="45">
        <f>IF(B4="FLOOD ONLY", Y36,O36)</f>
        <v>0</v>
      </c>
      <c r="Y36" s="45">
        <f t="shared" si="8"/>
        <v>0</v>
      </c>
      <c r="Z36" s="232">
        <f>IF(B4="FLOOD ONLY", AA36,P36)</f>
        <v>0</v>
      </c>
      <c r="AA36" s="68">
        <f t="shared" si="10"/>
        <v>0</v>
      </c>
    </row>
    <row r="37" spans="1:27" ht="14" x14ac:dyDescent="0.3">
      <c r="A37" s="5"/>
      <c r="B37" s="54"/>
      <c r="C37" s="54"/>
      <c r="D37" s="54"/>
      <c r="E37" s="54"/>
      <c r="F37" s="229">
        <f>E37*D5</f>
        <v>0</v>
      </c>
      <c r="G37" s="229">
        <f t="shared" si="0"/>
        <v>0</v>
      </c>
      <c r="H37" s="56">
        <v>0</v>
      </c>
      <c r="I37" s="56">
        <v>0</v>
      </c>
      <c r="J37" s="57"/>
      <c r="K37" s="250"/>
      <c r="L37" s="9"/>
      <c r="M37" s="41">
        <f t="shared" si="1"/>
        <v>0</v>
      </c>
      <c r="N37" s="27">
        <f t="shared" si="2"/>
        <v>0</v>
      </c>
      <c r="O37" s="44">
        <f t="shared" si="3"/>
        <v>0</v>
      </c>
      <c r="P37" s="44">
        <f t="shared" si="9"/>
        <v>0</v>
      </c>
      <c r="Q37" s="68">
        <f t="shared" si="4"/>
        <v>0</v>
      </c>
      <c r="R37" s="43">
        <f t="shared" si="5"/>
        <v>0</v>
      </c>
      <c r="S37" s="43">
        <f t="shared" si="6"/>
        <v>0</v>
      </c>
      <c r="T37" s="64">
        <f t="shared" si="7"/>
        <v>0</v>
      </c>
      <c r="U37" s="43">
        <f>(P37+Q37+R37+S37)*'Natl Avg Award Amt &amp; Comparison'!B15</f>
        <v>0</v>
      </c>
      <c r="V37" s="68">
        <f>(T37-T37)*'Natl Avg Award Amt &amp; Comparison'!B15</f>
        <v>0</v>
      </c>
      <c r="W37" s="43"/>
      <c r="X37" s="45">
        <f>IF(B4="FLOOD ONLY", Y37,O37)</f>
        <v>0</v>
      </c>
      <c r="Y37" s="45">
        <f t="shared" si="8"/>
        <v>0</v>
      </c>
      <c r="Z37" s="232">
        <f>IF(B4="FLOOD ONLY", AA37,P37)</f>
        <v>0</v>
      </c>
      <c r="AA37" s="68">
        <f t="shared" si="10"/>
        <v>0</v>
      </c>
    </row>
    <row r="38" spans="1:27" ht="14" x14ac:dyDescent="0.3">
      <c r="A38" s="5"/>
      <c r="B38" s="54"/>
      <c r="C38" s="54"/>
      <c r="D38" s="54"/>
      <c r="E38" s="54"/>
      <c r="F38" s="229">
        <f>E38*D5</f>
        <v>0</v>
      </c>
      <c r="G38" s="229">
        <f t="shared" si="0"/>
        <v>0</v>
      </c>
      <c r="H38" s="56">
        <v>0</v>
      </c>
      <c r="I38" s="56">
        <v>0</v>
      </c>
      <c r="J38" s="57"/>
      <c r="K38" s="250"/>
      <c r="L38" s="9"/>
      <c r="M38" s="41">
        <f t="shared" si="1"/>
        <v>0</v>
      </c>
      <c r="N38" s="27">
        <f t="shared" si="2"/>
        <v>0</v>
      </c>
      <c r="O38" s="44">
        <f t="shared" si="3"/>
        <v>0</v>
      </c>
      <c r="P38" s="44">
        <f t="shared" si="9"/>
        <v>0</v>
      </c>
      <c r="Q38" s="68">
        <f t="shared" si="4"/>
        <v>0</v>
      </c>
      <c r="R38" s="43">
        <f t="shared" si="5"/>
        <v>0</v>
      </c>
      <c r="S38" s="43">
        <f t="shared" si="6"/>
        <v>0</v>
      </c>
      <c r="T38" s="64">
        <f t="shared" si="7"/>
        <v>0</v>
      </c>
      <c r="U38" s="43">
        <f>(P38+Q38+R38+S38)*'Natl Avg Award Amt &amp; Comparison'!B15</f>
        <v>0</v>
      </c>
      <c r="V38" s="68">
        <f>(T38-T38)*'Natl Avg Award Amt &amp; Comparison'!B15</f>
        <v>0</v>
      </c>
      <c r="W38" s="43"/>
      <c r="X38" s="45">
        <f>IF(B4="FLOOD ONLY", Y38,O38)</f>
        <v>0</v>
      </c>
      <c r="Y38" s="45">
        <f t="shared" si="8"/>
        <v>0</v>
      </c>
      <c r="Z38" s="232">
        <f>IF(B4="FLOOD ONLY", AA38,P38)</f>
        <v>0</v>
      </c>
      <c r="AA38" s="68">
        <f t="shared" si="10"/>
        <v>0</v>
      </c>
    </row>
    <row r="39" spans="1:27" ht="14" x14ac:dyDescent="0.3">
      <c r="A39" s="5"/>
      <c r="B39" s="54"/>
      <c r="C39" s="54"/>
      <c r="D39" s="54"/>
      <c r="E39" s="54"/>
      <c r="F39" s="229">
        <f>E39*D5</f>
        <v>0</v>
      </c>
      <c r="G39" s="229">
        <f t="shared" si="0"/>
        <v>0</v>
      </c>
      <c r="H39" s="56">
        <v>0</v>
      </c>
      <c r="I39" s="56">
        <v>0</v>
      </c>
      <c r="J39" s="57"/>
      <c r="K39" s="250"/>
      <c r="L39" s="9"/>
      <c r="M39" s="41">
        <f t="shared" si="1"/>
        <v>0</v>
      </c>
      <c r="N39" s="27">
        <f t="shared" si="2"/>
        <v>0</v>
      </c>
      <c r="O39" s="44">
        <f t="shared" si="3"/>
        <v>0</v>
      </c>
      <c r="P39" s="44">
        <f t="shared" si="9"/>
        <v>0</v>
      </c>
      <c r="Q39" s="68">
        <f t="shared" si="4"/>
        <v>0</v>
      </c>
      <c r="R39" s="43">
        <f t="shared" si="5"/>
        <v>0</v>
      </c>
      <c r="S39" s="43">
        <f t="shared" si="6"/>
        <v>0</v>
      </c>
      <c r="T39" s="64">
        <f t="shared" si="7"/>
        <v>0</v>
      </c>
      <c r="U39" s="43">
        <f>(P39+Q39+R39+S39)*'Natl Avg Award Amt &amp; Comparison'!B15</f>
        <v>0</v>
      </c>
      <c r="V39" s="68">
        <f>(T39-T39)*'Natl Avg Award Amt &amp; Comparison'!B15</f>
        <v>0</v>
      </c>
      <c r="W39" s="43"/>
      <c r="X39" s="45">
        <f>IF(B4="FLOOD ONLY", Y39,O39)</f>
        <v>0</v>
      </c>
      <c r="Y39" s="45">
        <f t="shared" si="8"/>
        <v>0</v>
      </c>
      <c r="Z39" s="232">
        <f>IF(B4="FLOOD ONLY", AA39,P39)</f>
        <v>0</v>
      </c>
      <c r="AA39" s="68">
        <f t="shared" si="10"/>
        <v>0</v>
      </c>
    </row>
    <row r="40" spans="1:27" ht="14" x14ac:dyDescent="0.3">
      <c r="A40" s="5"/>
      <c r="B40" s="54"/>
      <c r="C40" s="54"/>
      <c r="D40" s="54"/>
      <c r="E40" s="54"/>
      <c r="F40" s="229">
        <f>E40*D5</f>
        <v>0</v>
      </c>
      <c r="G40" s="229">
        <f t="shared" ref="G40:G58" si="11">SUM(B40+C40+D40+F40)</f>
        <v>0</v>
      </c>
      <c r="H40" s="56">
        <v>0</v>
      </c>
      <c r="I40" s="56">
        <v>0</v>
      </c>
      <c r="J40" s="57"/>
      <c r="K40" s="250"/>
      <c r="L40" s="9"/>
      <c r="M40" s="41">
        <f t="shared" ref="M40:M58" si="12">(P40*K40)</f>
        <v>0</v>
      </c>
      <c r="N40" s="27">
        <f t="shared" ref="N40:N58" si="13">((X40)*K40)</f>
        <v>0</v>
      </c>
      <c r="O40" s="44">
        <f t="shared" ref="O40:O58" si="14">((1-I40)*(B40+C40)*H40)</f>
        <v>0</v>
      </c>
      <c r="P40" s="44">
        <f t="shared" ref="P40:P58" si="15">((1-I40)*G40)*(1-H40)</f>
        <v>0</v>
      </c>
      <c r="Q40" s="68">
        <f t="shared" ref="Q40:Q58" si="16">((1-I40)*F40)*H40</f>
        <v>0</v>
      </c>
      <c r="R40" s="43">
        <f t="shared" ref="R40:R58" si="17">((1-I40)*D40)*H40</f>
        <v>0</v>
      </c>
      <c r="S40" s="43">
        <f t="shared" ref="S40:S58" si="18">(1-I40)*(C40)*H40</f>
        <v>0</v>
      </c>
      <c r="T40" s="64">
        <f t="shared" ref="T40:T58" si="19">(1-I40)*(B40)*H40</f>
        <v>0</v>
      </c>
      <c r="U40" s="43">
        <f>(P40+Q40+R40+S40)*'Natl Avg Award Amt &amp; Comparison'!B15</f>
        <v>0</v>
      </c>
      <c r="V40" s="68">
        <f>(T40-T40)*'Natl Avg Award Amt &amp; Comparison'!B15</f>
        <v>0</v>
      </c>
      <c r="W40" s="43"/>
      <c r="X40" s="45">
        <f>IF(B4="FLOOD ONLY", Y40,O40)</f>
        <v>0</v>
      </c>
      <c r="Y40" s="45">
        <f t="shared" ref="Y40:Y58" si="20">((B40+C40)*H40)</f>
        <v>0</v>
      </c>
      <c r="Z40" s="232">
        <f>IF(B4="FLOOD ONLY", AA40,P40)</f>
        <v>0</v>
      </c>
      <c r="AA40" s="68">
        <f t="shared" si="10"/>
        <v>0</v>
      </c>
    </row>
    <row r="41" spans="1:27" ht="14" x14ac:dyDescent="0.3">
      <c r="A41" s="5"/>
      <c r="B41" s="54"/>
      <c r="C41" s="54"/>
      <c r="D41" s="54"/>
      <c r="E41" s="54"/>
      <c r="F41" s="229">
        <f>E41*D5</f>
        <v>0</v>
      </c>
      <c r="G41" s="229">
        <f t="shared" si="11"/>
        <v>0</v>
      </c>
      <c r="H41" s="56">
        <v>0</v>
      </c>
      <c r="I41" s="56">
        <v>0</v>
      </c>
      <c r="J41" s="57"/>
      <c r="K41" s="250"/>
      <c r="L41" s="9"/>
      <c r="M41" s="41">
        <f t="shared" si="12"/>
        <v>0</v>
      </c>
      <c r="N41" s="27">
        <f t="shared" si="13"/>
        <v>0</v>
      </c>
      <c r="O41" s="44">
        <f t="shared" si="14"/>
        <v>0</v>
      </c>
      <c r="P41" s="44">
        <f t="shared" si="15"/>
        <v>0</v>
      </c>
      <c r="Q41" s="68">
        <f t="shared" si="16"/>
        <v>0</v>
      </c>
      <c r="R41" s="43">
        <f t="shared" si="17"/>
        <v>0</v>
      </c>
      <c r="S41" s="43">
        <f t="shared" si="18"/>
        <v>0</v>
      </c>
      <c r="T41" s="64">
        <f t="shared" si="19"/>
        <v>0</v>
      </c>
      <c r="U41" s="43">
        <f>(P41+Q41+R41+S41)*'Natl Avg Award Amt &amp; Comparison'!B15</f>
        <v>0</v>
      </c>
      <c r="V41" s="68">
        <f>(T41-T41)*'Natl Avg Award Amt &amp; Comparison'!B15</f>
        <v>0</v>
      </c>
      <c r="W41" s="43"/>
      <c r="X41" s="45">
        <f>IF(B4="FLOOD ONLY", Y41,O41)</f>
        <v>0</v>
      </c>
      <c r="Y41" s="45">
        <f t="shared" si="20"/>
        <v>0</v>
      </c>
      <c r="Z41" s="232">
        <f>IF(B4="FLOOD ONLY", AA41,P41)</f>
        <v>0</v>
      </c>
      <c r="AA41" s="68">
        <f t="shared" si="10"/>
        <v>0</v>
      </c>
    </row>
    <row r="42" spans="1:27" ht="14" x14ac:dyDescent="0.3">
      <c r="A42" s="5"/>
      <c r="B42" s="54"/>
      <c r="C42" s="54"/>
      <c r="D42" s="54"/>
      <c r="E42" s="54"/>
      <c r="F42" s="229">
        <f>E42*D5</f>
        <v>0</v>
      </c>
      <c r="G42" s="229">
        <f t="shared" si="11"/>
        <v>0</v>
      </c>
      <c r="H42" s="56">
        <v>0</v>
      </c>
      <c r="I42" s="56">
        <v>0</v>
      </c>
      <c r="J42" s="57"/>
      <c r="K42" s="250"/>
      <c r="L42" s="9"/>
      <c r="M42" s="41">
        <f t="shared" si="12"/>
        <v>0</v>
      </c>
      <c r="N42" s="27">
        <f t="shared" si="13"/>
        <v>0</v>
      </c>
      <c r="O42" s="44">
        <f t="shared" si="14"/>
        <v>0</v>
      </c>
      <c r="P42" s="44">
        <f t="shared" si="15"/>
        <v>0</v>
      </c>
      <c r="Q42" s="68">
        <f t="shared" si="16"/>
        <v>0</v>
      </c>
      <c r="R42" s="43">
        <f t="shared" si="17"/>
        <v>0</v>
      </c>
      <c r="S42" s="43">
        <f t="shared" si="18"/>
        <v>0</v>
      </c>
      <c r="T42" s="64">
        <f t="shared" si="19"/>
        <v>0</v>
      </c>
      <c r="U42" s="43">
        <f>(P42+Q42+R42+S42)*'Natl Avg Award Amt &amp; Comparison'!B15</f>
        <v>0</v>
      </c>
      <c r="V42" s="68">
        <f>(T42-T42)*'Natl Avg Award Amt &amp; Comparison'!B15</f>
        <v>0</v>
      </c>
      <c r="W42" s="43"/>
      <c r="X42" s="45">
        <f>IF(B4="FLOOD ONLY", Y42,O42)</f>
        <v>0</v>
      </c>
      <c r="Y42" s="45">
        <f t="shared" si="20"/>
        <v>0</v>
      </c>
      <c r="Z42" s="232">
        <f>IF(B4="FLOOD ONLY", AA42,P42)</f>
        <v>0</v>
      </c>
      <c r="AA42" s="68">
        <f t="shared" si="10"/>
        <v>0</v>
      </c>
    </row>
    <row r="43" spans="1:27" ht="14" x14ac:dyDescent="0.3">
      <c r="A43" s="5"/>
      <c r="B43" s="54"/>
      <c r="C43" s="54"/>
      <c r="D43" s="54"/>
      <c r="E43" s="54"/>
      <c r="F43" s="229">
        <f>E43*D5</f>
        <v>0</v>
      </c>
      <c r="G43" s="229">
        <f t="shared" si="11"/>
        <v>0</v>
      </c>
      <c r="H43" s="56">
        <v>0</v>
      </c>
      <c r="I43" s="56">
        <v>0</v>
      </c>
      <c r="J43" s="57"/>
      <c r="K43" s="250"/>
      <c r="L43" s="9"/>
      <c r="M43" s="41">
        <f t="shared" si="12"/>
        <v>0</v>
      </c>
      <c r="N43" s="27">
        <f t="shared" si="13"/>
        <v>0</v>
      </c>
      <c r="O43" s="44">
        <f t="shared" si="14"/>
        <v>0</v>
      </c>
      <c r="P43" s="44">
        <f t="shared" si="15"/>
        <v>0</v>
      </c>
      <c r="Q43" s="68">
        <f t="shared" si="16"/>
        <v>0</v>
      </c>
      <c r="R43" s="43">
        <f t="shared" si="17"/>
        <v>0</v>
      </c>
      <c r="S43" s="43">
        <f t="shared" si="18"/>
        <v>0</v>
      </c>
      <c r="T43" s="64">
        <f t="shared" si="19"/>
        <v>0</v>
      </c>
      <c r="U43" s="43">
        <f>(P43+Q43+R43+S43)*'Natl Avg Award Amt &amp; Comparison'!B15</f>
        <v>0</v>
      </c>
      <c r="V43" s="68">
        <f>(T43-T43)*'Natl Avg Award Amt &amp; Comparison'!B15</f>
        <v>0</v>
      </c>
      <c r="W43" s="43"/>
      <c r="X43" s="45">
        <f>IF(B4="FLOOD ONLY", Y43,O43)</f>
        <v>0</v>
      </c>
      <c r="Y43" s="45">
        <f t="shared" si="20"/>
        <v>0</v>
      </c>
      <c r="Z43" s="232">
        <f>IF(B4="FLOOD ONLY", AA43,P43)</f>
        <v>0</v>
      </c>
      <c r="AA43" s="68">
        <f t="shared" si="10"/>
        <v>0</v>
      </c>
    </row>
    <row r="44" spans="1:27" ht="14" x14ac:dyDescent="0.3">
      <c r="A44" s="5"/>
      <c r="B44" s="54"/>
      <c r="C44" s="54"/>
      <c r="D44" s="54"/>
      <c r="E44" s="54"/>
      <c r="F44" s="229">
        <f>E44*D5</f>
        <v>0</v>
      </c>
      <c r="G44" s="229">
        <f t="shared" si="11"/>
        <v>0</v>
      </c>
      <c r="H44" s="56">
        <v>0</v>
      </c>
      <c r="I44" s="56">
        <v>0</v>
      </c>
      <c r="J44" s="57"/>
      <c r="K44" s="250"/>
      <c r="L44" s="9"/>
      <c r="M44" s="41">
        <f t="shared" si="12"/>
        <v>0</v>
      </c>
      <c r="N44" s="27">
        <f t="shared" si="13"/>
        <v>0</v>
      </c>
      <c r="O44" s="44">
        <f t="shared" si="14"/>
        <v>0</v>
      </c>
      <c r="P44" s="44">
        <f t="shared" si="15"/>
        <v>0</v>
      </c>
      <c r="Q44" s="68">
        <f t="shared" si="16"/>
        <v>0</v>
      </c>
      <c r="R44" s="43">
        <f t="shared" si="17"/>
        <v>0</v>
      </c>
      <c r="S44" s="43">
        <f t="shared" si="18"/>
        <v>0</v>
      </c>
      <c r="T44" s="64">
        <f t="shared" si="19"/>
        <v>0</v>
      </c>
      <c r="U44" s="43">
        <f>(P44+Q44+R44+S44)*'Natl Avg Award Amt &amp; Comparison'!B15</f>
        <v>0</v>
      </c>
      <c r="V44" s="68">
        <f>(T44-T44)*'Natl Avg Award Amt &amp; Comparison'!B15</f>
        <v>0</v>
      </c>
      <c r="W44" s="43"/>
      <c r="X44" s="45">
        <f>IF(B4="FLOOD ONLY", Y44,O44)</f>
        <v>0</v>
      </c>
      <c r="Y44" s="45">
        <f t="shared" si="20"/>
        <v>0</v>
      </c>
      <c r="Z44" s="232">
        <f>IF(B4="FLOOD ONLY", AA44,P44)</f>
        <v>0</v>
      </c>
      <c r="AA44" s="68">
        <f t="shared" si="10"/>
        <v>0</v>
      </c>
    </row>
    <row r="45" spans="1:27" ht="14" x14ac:dyDescent="0.3">
      <c r="A45" s="5"/>
      <c r="B45" s="54"/>
      <c r="C45" s="54"/>
      <c r="D45" s="54"/>
      <c r="E45" s="54"/>
      <c r="F45" s="229">
        <f>E45*D5</f>
        <v>0</v>
      </c>
      <c r="G45" s="229">
        <f t="shared" si="11"/>
        <v>0</v>
      </c>
      <c r="H45" s="56">
        <v>0</v>
      </c>
      <c r="I45" s="56">
        <v>0</v>
      </c>
      <c r="J45" s="57"/>
      <c r="K45" s="250"/>
      <c r="L45" s="9"/>
      <c r="M45" s="41">
        <f t="shared" si="12"/>
        <v>0</v>
      </c>
      <c r="N45" s="27">
        <f t="shared" si="13"/>
        <v>0</v>
      </c>
      <c r="O45" s="44">
        <f t="shared" si="14"/>
        <v>0</v>
      </c>
      <c r="P45" s="44">
        <f t="shared" si="15"/>
        <v>0</v>
      </c>
      <c r="Q45" s="68">
        <f t="shared" si="16"/>
        <v>0</v>
      </c>
      <c r="R45" s="43">
        <f t="shared" si="17"/>
        <v>0</v>
      </c>
      <c r="S45" s="43">
        <f t="shared" si="18"/>
        <v>0</v>
      </c>
      <c r="T45" s="64">
        <f t="shared" si="19"/>
        <v>0</v>
      </c>
      <c r="U45" s="43">
        <f>(P45+Q45+R45+S45)*'Natl Avg Award Amt &amp; Comparison'!B15</f>
        <v>0</v>
      </c>
      <c r="V45" s="68">
        <f>(T45-T45)*'Natl Avg Award Amt &amp; Comparison'!B15</f>
        <v>0</v>
      </c>
      <c r="W45" s="43"/>
      <c r="X45" s="45">
        <f>IF(B4="FLOOD ONLY", Y45,O45)</f>
        <v>0</v>
      </c>
      <c r="Y45" s="45">
        <f t="shared" si="20"/>
        <v>0</v>
      </c>
      <c r="Z45" s="232">
        <f>IF(B4="FLOOD ONLY", AA45,P45)</f>
        <v>0</v>
      </c>
      <c r="AA45" s="68">
        <f t="shared" si="10"/>
        <v>0</v>
      </c>
    </row>
    <row r="46" spans="1:27" ht="14" x14ac:dyDescent="0.3">
      <c r="A46" s="5"/>
      <c r="B46" s="54"/>
      <c r="C46" s="54"/>
      <c r="D46" s="54"/>
      <c r="E46" s="54"/>
      <c r="F46" s="229">
        <f>E46*D5</f>
        <v>0</v>
      </c>
      <c r="G46" s="229">
        <f t="shared" si="11"/>
        <v>0</v>
      </c>
      <c r="H46" s="56">
        <v>0</v>
      </c>
      <c r="I46" s="56">
        <v>0</v>
      </c>
      <c r="J46" s="57"/>
      <c r="K46" s="250"/>
      <c r="L46" s="9"/>
      <c r="M46" s="41">
        <f t="shared" si="12"/>
        <v>0</v>
      </c>
      <c r="N46" s="27">
        <f t="shared" si="13"/>
        <v>0</v>
      </c>
      <c r="O46" s="44">
        <f t="shared" si="14"/>
        <v>0</v>
      </c>
      <c r="P46" s="44">
        <f t="shared" si="15"/>
        <v>0</v>
      </c>
      <c r="Q46" s="68">
        <f t="shared" si="16"/>
        <v>0</v>
      </c>
      <c r="R46" s="43">
        <f t="shared" si="17"/>
        <v>0</v>
      </c>
      <c r="S46" s="43">
        <f t="shared" si="18"/>
        <v>0</v>
      </c>
      <c r="T46" s="64">
        <f t="shared" si="19"/>
        <v>0</v>
      </c>
      <c r="U46" s="43">
        <f>(P46+Q46+R46+S46)*'Natl Avg Award Amt &amp; Comparison'!B15</f>
        <v>0</v>
      </c>
      <c r="V46" s="68">
        <f>(T46-T46)*'Natl Avg Award Amt &amp; Comparison'!B15</f>
        <v>0</v>
      </c>
      <c r="W46" s="43"/>
      <c r="X46" s="45">
        <f>IF(B4="FLOOD ONLY", Y46,O46)</f>
        <v>0</v>
      </c>
      <c r="Y46" s="45">
        <f t="shared" si="20"/>
        <v>0</v>
      </c>
      <c r="Z46" s="232">
        <f>IF(B4="FLOOD ONLY", AA46,P46)</f>
        <v>0</v>
      </c>
      <c r="AA46" s="68">
        <f t="shared" si="10"/>
        <v>0</v>
      </c>
    </row>
    <row r="47" spans="1:27" ht="14" x14ac:dyDescent="0.3">
      <c r="A47" s="5"/>
      <c r="B47" s="54"/>
      <c r="C47" s="54"/>
      <c r="D47" s="54"/>
      <c r="E47" s="54"/>
      <c r="F47" s="229">
        <f>E47*D5</f>
        <v>0</v>
      </c>
      <c r="G47" s="229">
        <f t="shared" si="11"/>
        <v>0</v>
      </c>
      <c r="H47" s="56">
        <v>0</v>
      </c>
      <c r="I47" s="56">
        <v>0</v>
      </c>
      <c r="J47" s="57"/>
      <c r="K47" s="250"/>
      <c r="L47" s="9"/>
      <c r="M47" s="41">
        <f t="shared" si="12"/>
        <v>0</v>
      </c>
      <c r="N47" s="27">
        <f t="shared" si="13"/>
        <v>0</v>
      </c>
      <c r="O47" s="44">
        <f t="shared" si="14"/>
        <v>0</v>
      </c>
      <c r="P47" s="44">
        <f t="shared" si="15"/>
        <v>0</v>
      </c>
      <c r="Q47" s="68">
        <f t="shared" si="16"/>
        <v>0</v>
      </c>
      <c r="R47" s="43">
        <f t="shared" si="17"/>
        <v>0</v>
      </c>
      <c r="S47" s="43">
        <f t="shared" si="18"/>
        <v>0</v>
      </c>
      <c r="T47" s="64">
        <f t="shared" si="19"/>
        <v>0</v>
      </c>
      <c r="U47" s="43">
        <f>(P47+Q47+R47+S47)*'Natl Avg Award Amt &amp; Comparison'!B15</f>
        <v>0</v>
      </c>
      <c r="V47" s="68">
        <f>(T47-T47)*'Natl Avg Award Amt &amp; Comparison'!B15</f>
        <v>0</v>
      </c>
      <c r="W47" s="43"/>
      <c r="X47" s="45">
        <f>IF(B4="FLOOD ONLY", Y47,O47)</f>
        <v>0</v>
      </c>
      <c r="Y47" s="45">
        <f t="shared" si="20"/>
        <v>0</v>
      </c>
      <c r="Z47" s="232">
        <f>IF(B4="FLOOD ONLY", AA47,P47)</f>
        <v>0</v>
      </c>
      <c r="AA47" s="68">
        <f t="shared" si="10"/>
        <v>0</v>
      </c>
    </row>
    <row r="48" spans="1:27" ht="14" x14ac:dyDescent="0.3">
      <c r="A48" s="5"/>
      <c r="B48" s="54"/>
      <c r="C48" s="54"/>
      <c r="D48" s="54"/>
      <c r="E48" s="54"/>
      <c r="F48" s="229">
        <f>E48*D5</f>
        <v>0</v>
      </c>
      <c r="G48" s="229">
        <f t="shared" si="11"/>
        <v>0</v>
      </c>
      <c r="H48" s="56">
        <v>0</v>
      </c>
      <c r="I48" s="56">
        <v>0</v>
      </c>
      <c r="J48" s="57"/>
      <c r="K48" s="250"/>
      <c r="L48" s="9"/>
      <c r="M48" s="41">
        <f t="shared" si="12"/>
        <v>0</v>
      </c>
      <c r="N48" s="27">
        <f t="shared" si="13"/>
        <v>0</v>
      </c>
      <c r="O48" s="44">
        <f t="shared" si="14"/>
        <v>0</v>
      </c>
      <c r="P48" s="44">
        <f t="shared" si="15"/>
        <v>0</v>
      </c>
      <c r="Q48" s="68">
        <f t="shared" si="16"/>
        <v>0</v>
      </c>
      <c r="R48" s="43">
        <f t="shared" si="17"/>
        <v>0</v>
      </c>
      <c r="S48" s="43">
        <f t="shared" si="18"/>
        <v>0</v>
      </c>
      <c r="T48" s="64">
        <f t="shared" si="19"/>
        <v>0</v>
      </c>
      <c r="U48" s="43">
        <f>(P48+Q48+R48+S48)*'Natl Avg Award Amt &amp; Comparison'!B15</f>
        <v>0</v>
      </c>
      <c r="V48" s="68">
        <f>(T48-T48)*'Natl Avg Award Amt &amp; Comparison'!B15</f>
        <v>0</v>
      </c>
      <c r="W48" s="43"/>
      <c r="X48" s="45">
        <f>IF(B4="FLOOD ONLY", Y48,O48)</f>
        <v>0</v>
      </c>
      <c r="Y48" s="45">
        <f t="shared" si="20"/>
        <v>0</v>
      </c>
      <c r="Z48" s="232">
        <f>IF(B4="FLOOD ONLY", AA48,P48)</f>
        <v>0</v>
      </c>
      <c r="AA48" s="68">
        <f t="shared" si="10"/>
        <v>0</v>
      </c>
    </row>
    <row r="49" spans="1:27" ht="14" x14ac:dyDescent="0.3">
      <c r="A49" s="5"/>
      <c r="B49" s="54"/>
      <c r="C49" s="54"/>
      <c r="D49" s="54"/>
      <c r="E49" s="54"/>
      <c r="F49" s="229">
        <f>E49*D5</f>
        <v>0</v>
      </c>
      <c r="G49" s="229">
        <f t="shared" si="11"/>
        <v>0</v>
      </c>
      <c r="H49" s="56">
        <v>0</v>
      </c>
      <c r="I49" s="56">
        <v>0</v>
      </c>
      <c r="J49" s="57"/>
      <c r="K49" s="250"/>
      <c r="L49" s="9"/>
      <c r="M49" s="41">
        <f t="shared" si="12"/>
        <v>0</v>
      </c>
      <c r="N49" s="27">
        <f t="shared" si="13"/>
        <v>0</v>
      </c>
      <c r="O49" s="44">
        <f t="shared" si="14"/>
        <v>0</v>
      </c>
      <c r="P49" s="44">
        <f t="shared" si="15"/>
        <v>0</v>
      </c>
      <c r="Q49" s="68">
        <f t="shared" si="16"/>
        <v>0</v>
      </c>
      <c r="R49" s="43">
        <f t="shared" si="17"/>
        <v>0</v>
      </c>
      <c r="S49" s="43">
        <f t="shared" si="18"/>
        <v>0</v>
      </c>
      <c r="T49" s="64">
        <f t="shared" si="19"/>
        <v>0</v>
      </c>
      <c r="U49" s="43">
        <f>(P49+Q49+R49+S49)*'Natl Avg Award Amt &amp; Comparison'!B15</f>
        <v>0</v>
      </c>
      <c r="V49" s="68">
        <f>(T49-T49)*'Natl Avg Award Amt &amp; Comparison'!B15</f>
        <v>0</v>
      </c>
      <c r="W49" s="43"/>
      <c r="X49" s="45">
        <f>IF(B4="FLOOD ONLY", Y49,O49)</f>
        <v>0</v>
      </c>
      <c r="Y49" s="45">
        <f t="shared" si="20"/>
        <v>0</v>
      </c>
      <c r="Z49" s="232">
        <f>IF(B4="FLOOD ONLY", AA49,P49)</f>
        <v>0</v>
      </c>
      <c r="AA49" s="68">
        <f t="shared" si="10"/>
        <v>0</v>
      </c>
    </row>
    <row r="50" spans="1:27" ht="14" x14ac:dyDescent="0.3">
      <c r="A50" s="5"/>
      <c r="B50" s="54"/>
      <c r="C50" s="54"/>
      <c r="D50" s="54"/>
      <c r="E50" s="54"/>
      <c r="F50" s="229">
        <f>E50*D5</f>
        <v>0</v>
      </c>
      <c r="G50" s="229">
        <f t="shared" si="11"/>
        <v>0</v>
      </c>
      <c r="H50" s="56">
        <v>0</v>
      </c>
      <c r="I50" s="56">
        <v>0</v>
      </c>
      <c r="J50" s="57"/>
      <c r="K50" s="250"/>
      <c r="L50" s="9"/>
      <c r="M50" s="41">
        <f t="shared" si="12"/>
        <v>0</v>
      </c>
      <c r="N50" s="27">
        <f t="shared" si="13"/>
        <v>0</v>
      </c>
      <c r="O50" s="44">
        <f t="shared" si="14"/>
        <v>0</v>
      </c>
      <c r="P50" s="44">
        <f t="shared" si="15"/>
        <v>0</v>
      </c>
      <c r="Q50" s="68">
        <f t="shared" si="16"/>
        <v>0</v>
      </c>
      <c r="R50" s="43">
        <f t="shared" si="17"/>
        <v>0</v>
      </c>
      <c r="S50" s="43">
        <f t="shared" si="18"/>
        <v>0</v>
      </c>
      <c r="T50" s="64">
        <f t="shared" si="19"/>
        <v>0</v>
      </c>
      <c r="U50" s="43">
        <f>(P50+Q50+R50+S50)*'Natl Avg Award Amt &amp; Comparison'!B15</f>
        <v>0</v>
      </c>
      <c r="V50" s="68">
        <f>(T50-T50)*'Natl Avg Award Amt &amp; Comparison'!B15</f>
        <v>0</v>
      </c>
      <c r="W50" s="43"/>
      <c r="X50" s="45">
        <f>IF(B4="FLOOD ONLY", Y50,O50)</f>
        <v>0</v>
      </c>
      <c r="Y50" s="45">
        <f t="shared" si="20"/>
        <v>0</v>
      </c>
      <c r="Z50" s="232">
        <f>IF(B4="FLOOD ONLY", AA50,P50)</f>
        <v>0</v>
      </c>
      <c r="AA50" s="68">
        <f t="shared" si="10"/>
        <v>0</v>
      </c>
    </row>
    <row r="51" spans="1:27" ht="14" x14ac:dyDescent="0.3">
      <c r="A51" s="5"/>
      <c r="B51" s="54"/>
      <c r="C51" s="54"/>
      <c r="D51" s="54"/>
      <c r="E51" s="54"/>
      <c r="F51" s="229">
        <f>E51*D5</f>
        <v>0</v>
      </c>
      <c r="G51" s="229">
        <f t="shared" si="11"/>
        <v>0</v>
      </c>
      <c r="H51" s="56">
        <v>0</v>
      </c>
      <c r="I51" s="56">
        <v>0</v>
      </c>
      <c r="J51" s="57"/>
      <c r="K51" s="250"/>
      <c r="L51" s="9"/>
      <c r="M51" s="41">
        <f t="shared" si="12"/>
        <v>0</v>
      </c>
      <c r="N51" s="27">
        <f t="shared" si="13"/>
        <v>0</v>
      </c>
      <c r="O51" s="44">
        <f t="shared" si="14"/>
        <v>0</v>
      </c>
      <c r="P51" s="44">
        <f t="shared" si="15"/>
        <v>0</v>
      </c>
      <c r="Q51" s="68">
        <f t="shared" si="16"/>
        <v>0</v>
      </c>
      <c r="R51" s="43">
        <f t="shared" si="17"/>
        <v>0</v>
      </c>
      <c r="S51" s="43">
        <f t="shared" si="18"/>
        <v>0</v>
      </c>
      <c r="T51" s="64">
        <f t="shared" si="19"/>
        <v>0</v>
      </c>
      <c r="U51" s="43">
        <f>(P51+Q51+R51+S51)*'Natl Avg Award Amt &amp; Comparison'!B15</f>
        <v>0</v>
      </c>
      <c r="V51" s="68">
        <f>(T51-T51)*'Natl Avg Award Amt &amp; Comparison'!B15</f>
        <v>0</v>
      </c>
      <c r="W51" s="43"/>
      <c r="X51" s="45">
        <f>IF(B4="FLOOD ONLY", Y51,O51)</f>
        <v>0</v>
      </c>
      <c r="Y51" s="45">
        <f t="shared" si="20"/>
        <v>0</v>
      </c>
      <c r="Z51" s="232">
        <f>IF(B4="FLOOD ONLY", AA51,P51)</f>
        <v>0</v>
      </c>
      <c r="AA51" s="68">
        <f t="shared" si="10"/>
        <v>0</v>
      </c>
    </row>
    <row r="52" spans="1:27" ht="14" x14ac:dyDescent="0.3">
      <c r="A52" s="5"/>
      <c r="B52" s="54"/>
      <c r="C52" s="54"/>
      <c r="D52" s="54"/>
      <c r="E52" s="54"/>
      <c r="F52" s="229">
        <f>E52*D5</f>
        <v>0</v>
      </c>
      <c r="G52" s="229">
        <f t="shared" si="11"/>
        <v>0</v>
      </c>
      <c r="H52" s="56">
        <v>0</v>
      </c>
      <c r="I52" s="56">
        <v>0</v>
      </c>
      <c r="J52" s="57"/>
      <c r="K52" s="250"/>
      <c r="L52" s="9"/>
      <c r="M52" s="41">
        <f t="shared" si="12"/>
        <v>0</v>
      </c>
      <c r="N52" s="27">
        <f t="shared" si="13"/>
        <v>0</v>
      </c>
      <c r="O52" s="44">
        <f t="shared" si="14"/>
        <v>0</v>
      </c>
      <c r="P52" s="44">
        <f t="shared" si="15"/>
        <v>0</v>
      </c>
      <c r="Q52" s="68">
        <f t="shared" si="16"/>
        <v>0</v>
      </c>
      <c r="R52" s="43">
        <f t="shared" si="17"/>
        <v>0</v>
      </c>
      <c r="S52" s="43">
        <f t="shared" si="18"/>
        <v>0</v>
      </c>
      <c r="T52" s="64">
        <f t="shared" si="19"/>
        <v>0</v>
      </c>
      <c r="U52" s="43">
        <f>(P52+Q52+R52+S52)*'Natl Avg Award Amt &amp; Comparison'!B15</f>
        <v>0</v>
      </c>
      <c r="V52" s="68">
        <f>(T52-T52)*'Natl Avg Award Amt &amp; Comparison'!B15</f>
        <v>0</v>
      </c>
      <c r="W52" s="43"/>
      <c r="X52" s="45">
        <f>IF(B4="FLOOD ONLY", Y52,O52)</f>
        <v>0</v>
      </c>
      <c r="Y52" s="45">
        <f t="shared" si="20"/>
        <v>0</v>
      </c>
      <c r="Z52" s="232">
        <f>IF(B4="FLOOD ONLY", AA52,P52)</f>
        <v>0</v>
      </c>
      <c r="AA52" s="68">
        <f t="shared" si="10"/>
        <v>0</v>
      </c>
    </row>
    <row r="53" spans="1:27" ht="14" x14ac:dyDescent="0.3">
      <c r="A53" s="5"/>
      <c r="B53" s="54"/>
      <c r="C53" s="54"/>
      <c r="D53" s="54"/>
      <c r="E53" s="54"/>
      <c r="F53" s="229">
        <f>E53*D5</f>
        <v>0</v>
      </c>
      <c r="G53" s="229">
        <f t="shared" si="11"/>
        <v>0</v>
      </c>
      <c r="H53" s="56">
        <v>0</v>
      </c>
      <c r="I53" s="56">
        <v>0</v>
      </c>
      <c r="J53" s="57"/>
      <c r="K53" s="250"/>
      <c r="L53" s="9"/>
      <c r="M53" s="41">
        <f t="shared" si="12"/>
        <v>0</v>
      </c>
      <c r="N53" s="27">
        <f t="shared" si="13"/>
        <v>0</v>
      </c>
      <c r="O53" s="44">
        <f t="shared" si="14"/>
        <v>0</v>
      </c>
      <c r="P53" s="44">
        <f t="shared" si="15"/>
        <v>0</v>
      </c>
      <c r="Q53" s="68">
        <f t="shared" si="16"/>
        <v>0</v>
      </c>
      <c r="R53" s="43">
        <f t="shared" si="17"/>
        <v>0</v>
      </c>
      <c r="S53" s="43">
        <f t="shared" si="18"/>
        <v>0</v>
      </c>
      <c r="T53" s="64">
        <f t="shared" si="19"/>
        <v>0</v>
      </c>
      <c r="U53" s="43">
        <f>(P53+Q53+R53+S53)*'Natl Avg Award Amt &amp; Comparison'!B15</f>
        <v>0</v>
      </c>
      <c r="V53" s="68">
        <f>(T53-T53)*'Natl Avg Award Amt &amp; Comparison'!B15</f>
        <v>0</v>
      </c>
      <c r="W53" s="43"/>
      <c r="X53" s="45">
        <f>IF(B4="FLOOD ONLY", Y53,O53)</f>
        <v>0</v>
      </c>
      <c r="Y53" s="45">
        <f t="shared" si="20"/>
        <v>0</v>
      </c>
      <c r="Z53" s="232">
        <f>IF(B4="FLOOD ONLY", AA53,P53)</f>
        <v>0</v>
      </c>
      <c r="AA53" s="68">
        <f t="shared" si="10"/>
        <v>0</v>
      </c>
    </row>
    <row r="54" spans="1:27" ht="14" x14ac:dyDescent="0.3">
      <c r="A54" s="5"/>
      <c r="B54" s="54"/>
      <c r="C54" s="54"/>
      <c r="D54" s="54"/>
      <c r="E54" s="54"/>
      <c r="F54" s="229">
        <f>E54*D5</f>
        <v>0</v>
      </c>
      <c r="G54" s="229">
        <f t="shared" si="11"/>
        <v>0</v>
      </c>
      <c r="H54" s="56">
        <v>0</v>
      </c>
      <c r="I54" s="56">
        <v>0</v>
      </c>
      <c r="J54" s="57"/>
      <c r="K54" s="250"/>
      <c r="L54" s="9"/>
      <c r="M54" s="41">
        <f t="shared" si="12"/>
        <v>0</v>
      </c>
      <c r="N54" s="27">
        <f t="shared" si="13"/>
        <v>0</v>
      </c>
      <c r="O54" s="44">
        <f t="shared" si="14"/>
        <v>0</v>
      </c>
      <c r="P54" s="44">
        <f t="shared" si="15"/>
        <v>0</v>
      </c>
      <c r="Q54" s="68">
        <f t="shared" si="16"/>
        <v>0</v>
      </c>
      <c r="R54" s="43">
        <f t="shared" si="17"/>
        <v>0</v>
      </c>
      <c r="S54" s="43">
        <f t="shared" si="18"/>
        <v>0</v>
      </c>
      <c r="T54" s="64">
        <f t="shared" si="19"/>
        <v>0</v>
      </c>
      <c r="U54" s="43">
        <f>(P54+Q54+R54+S54)*'Natl Avg Award Amt &amp; Comparison'!B15</f>
        <v>0</v>
      </c>
      <c r="V54" s="68">
        <f>(T54-T54)*'Natl Avg Award Amt &amp; Comparison'!B15</f>
        <v>0</v>
      </c>
      <c r="W54" s="43"/>
      <c r="X54" s="45">
        <f>IF(B4="FLOOD ONLY", Y54,O54)</f>
        <v>0</v>
      </c>
      <c r="Y54" s="45">
        <f t="shared" si="20"/>
        <v>0</v>
      </c>
      <c r="Z54" s="232">
        <f>IF(B4="FLOOD ONLY", AA54,P54)</f>
        <v>0</v>
      </c>
      <c r="AA54" s="68">
        <f t="shared" si="10"/>
        <v>0</v>
      </c>
    </row>
    <row r="55" spans="1:27" ht="14" x14ac:dyDescent="0.3">
      <c r="A55" s="5"/>
      <c r="B55" s="54"/>
      <c r="C55" s="54"/>
      <c r="D55" s="54"/>
      <c r="E55" s="54"/>
      <c r="F55" s="229">
        <f>E55*D5</f>
        <v>0</v>
      </c>
      <c r="G55" s="229">
        <f t="shared" si="11"/>
        <v>0</v>
      </c>
      <c r="H55" s="56">
        <v>0</v>
      </c>
      <c r="I55" s="56">
        <v>0</v>
      </c>
      <c r="J55" s="57"/>
      <c r="K55" s="250"/>
      <c r="L55" s="9"/>
      <c r="M55" s="41">
        <f t="shared" si="12"/>
        <v>0</v>
      </c>
      <c r="N55" s="27">
        <f t="shared" si="13"/>
        <v>0</v>
      </c>
      <c r="O55" s="44">
        <f t="shared" si="14"/>
        <v>0</v>
      </c>
      <c r="P55" s="44">
        <f t="shared" si="15"/>
        <v>0</v>
      </c>
      <c r="Q55" s="68">
        <f t="shared" si="16"/>
        <v>0</v>
      </c>
      <c r="R55" s="43">
        <f t="shared" si="17"/>
        <v>0</v>
      </c>
      <c r="S55" s="43">
        <f t="shared" si="18"/>
        <v>0</v>
      </c>
      <c r="T55" s="64">
        <f t="shared" si="19"/>
        <v>0</v>
      </c>
      <c r="U55" s="43">
        <f>(P55+Q55+R55+S55)*'Natl Avg Award Amt &amp; Comparison'!B15</f>
        <v>0</v>
      </c>
      <c r="V55" s="68">
        <f>(T55-T55)*'Natl Avg Award Amt &amp; Comparison'!B15</f>
        <v>0</v>
      </c>
      <c r="W55" s="43"/>
      <c r="X55" s="45">
        <f>IF(B4="FLOOD ONLY", Y55,O55)</f>
        <v>0</v>
      </c>
      <c r="Y55" s="45">
        <f t="shared" si="20"/>
        <v>0</v>
      </c>
      <c r="Z55" s="232">
        <f>IF(B4="FLOOD ONLY", AA55,P55)</f>
        <v>0</v>
      </c>
      <c r="AA55" s="68">
        <f t="shared" si="10"/>
        <v>0</v>
      </c>
    </row>
    <row r="56" spans="1:27" ht="14" x14ac:dyDescent="0.3">
      <c r="A56" s="5"/>
      <c r="B56" s="54"/>
      <c r="C56" s="54"/>
      <c r="D56" s="54"/>
      <c r="E56" s="54"/>
      <c r="F56" s="229">
        <f>E56*D5</f>
        <v>0</v>
      </c>
      <c r="G56" s="229">
        <f t="shared" si="11"/>
        <v>0</v>
      </c>
      <c r="H56" s="56">
        <v>0</v>
      </c>
      <c r="I56" s="56">
        <v>0</v>
      </c>
      <c r="J56" s="57"/>
      <c r="K56" s="250"/>
      <c r="L56" s="9"/>
      <c r="M56" s="41">
        <f t="shared" si="12"/>
        <v>0</v>
      </c>
      <c r="N56" s="27">
        <f t="shared" si="13"/>
        <v>0</v>
      </c>
      <c r="O56" s="44">
        <f t="shared" si="14"/>
        <v>0</v>
      </c>
      <c r="P56" s="44">
        <f t="shared" si="15"/>
        <v>0</v>
      </c>
      <c r="Q56" s="68">
        <f t="shared" si="16"/>
        <v>0</v>
      </c>
      <c r="R56" s="43">
        <f t="shared" si="17"/>
        <v>0</v>
      </c>
      <c r="S56" s="43">
        <f t="shared" si="18"/>
        <v>0</v>
      </c>
      <c r="T56" s="64">
        <f t="shared" si="19"/>
        <v>0</v>
      </c>
      <c r="U56" s="43">
        <f>(P56+Q56+R56+S56)*'Natl Avg Award Amt &amp; Comparison'!B15</f>
        <v>0</v>
      </c>
      <c r="V56" s="68">
        <f>(T56-T56)*'Natl Avg Award Amt &amp; Comparison'!B15</f>
        <v>0</v>
      </c>
      <c r="W56" s="43"/>
      <c r="X56" s="45">
        <f>IF(B4="FLOOD ONLY", Y56,O56)</f>
        <v>0</v>
      </c>
      <c r="Y56" s="45">
        <f t="shared" si="20"/>
        <v>0</v>
      </c>
      <c r="Z56" s="232">
        <f>IF(B4="FLOOD ONLY", AA56,P56)</f>
        <v>0</v>
      </c>
      <c r="AA56" s="68">
        <f t="shared" si="10"/>
        <v>0</v>
      </c>
    </row>
    <row r="57" spans="1:27" ht="14" x14ac:dyDescent="0.3">
      <c r="A57" s="5"/>
      <c r="B57" s="54"/>
      <c r="C57" s="54"/>
      <c r="D57" s="54"/>
      <c r="E57" s="54"/>
      <c r="F57" s="229">
        <f>E57*D5</f>
        <v>0</v>
      </c>
      <c r="G57" s="229">
        <f t="shared" si="11"/>
        <v>0</v>
      </c>
      <c r="H57" s="56">
        <v>0</v>
      </c>
      <c r="I57" s="56">
        <v>0</v>
      </c>
      <c r="J57" s="57"/>
      <c r="K57" s="250"/>
      <c r="L57" s="9"/>
      <c r="M57" s="41">
        <f t="shared" si="12"/>
        <v>0</v>
      </c>
      <c r="N57" s="27">
        <f t="shared" si="13"/>
        <v>0</v>
      </c>
      <c r="O57" s="44">
        <f t="shared" si="14"/>
        <v>0</v>
      </c>
      <c r="P57" s="44">
        <f t="shared" si="15"/>
        <v>0</v>
      </c>
      <c r="Q57" s="68">
        <f t="shared" si="16"/>
        <v>0</v>
      </c>
      <c r="R57" s="43">
        <f t="shared" si="17"/>
        <v>0</v>
      </c>
      <c r="S57" s="43">
        <f t="shared" si="18"/>
        <v>0</v>
      </c>
      <c r="T57" s="64">
        <f t="shared" si="19"/>
        <v>0</v>
      </c>
      <c r="U57" s="43">
        <f>(P57+Q57+R57+S57)*'Natl Avg Award Amt &amp; Comparison'!B15</f>
        <v>0</v>
      </c>
      <c r="V57" s="68">
        <f>(T57-T57)*'Natl Avg Award Amt &amp; Comparison'!B15</f>
        <v>0</v>
      </c>
      <c r="W57" s="43"/>
      <c r="X57" s="45">
        <f>IF(B4="FLOOD ONLY", Y57,O57)</f>
        <v>0</v>
      </c>
      <c r="Y57" s="45">
        <f t="shared" si="20"/>
        <v>0</v>
      </c>
      <c r="Z57" s="232">
        <f>IF(B4="FLOOD ONLY", AA57,P57)</f>
        <v>0</v>
      </c>
      <c r="AA57" s="68">
        <f t="shared" si="10"/>
        <v>0</v>
      </c>
    </row>
    <row r="58" spans="1:27" ht="14" x14ac:dyDescent="0.3">
      <c r="A58" s="5"/>
      <c r="B58" s="54"/>
      <c r="C58" s="54"/>
      <c r="D58" s="54"/>
      <c r="E58" s="54"/>
      <c r="F58" s="229">
        <f>E58*D5</f>
        <v>0</v>
      </c>
      <c r="G58" s="229">
        <f t="shared" si="11"/>
        <v>0</v>
      </c>
      <c r="H58" s="56">
        <v>0</v>
      </c>
      <c r="I58" s="56">
        <v>0</v>
      </c>
      <c r="J58" s="57"/>
      <c r="K58" s="250"/>
      <c r="L58" s="9"/>
      <c r="M58" s="41">
        <f t="shared" si="12"/>
        <v>0</v>
      </c>
      <c r="N58" s="27">
        <f t="shared" si="13"/>
        <v>0</v>
      </c>
      <c r="O58" s="44">
        <f t="shared" si="14"/>
        <v>0</v>
      </c>
      <c r="P58" s="44">
        <f t="shared" si="15"/>
        <v>0</v>
      </c>
      <c r="Q58" s="68">
        <f t="shared" si="16"/>
        <v>0</v>
      </c>
      <c r="R58" s="43">
        <f t="shared" si="17"/>
        <v>0</v>
      </c>
      <c r="S58" s="43">
        <f t="shared" si="18"/>
        <v>0</v>
      </c>
      <c r="T58" s="64">
        <f t="shared" si="19"/>
        <v>0</v>
      </c>
      <c r="U58" s="43">
        <f>(P58+Q58+R58+S58)*'Natl Avg Award Amt &amp; Comparison'!B15</f>
        <v>0</v>
      </c>
      <c r="V58" s="68">
        <f>(T58-T58)*'Natl Avg Award Amt &amp; Comparison'!B15</f>
        <v>0</v>
      </c>
      <c r="W58" s="43"/>
      <c r="X58" s="45">
        <f>IF(B4="FLOOD ONLY", Y58,O58)</f>
        <v>0</v>
      </c>
      <c r="Y58" s="45">
        <f t="shared" si="20"/>
        <v>0</v>
      </c>
      <c r="Z58" s="232">
        <f>IF(B4="FLOOD ONLY", AA58,P58)</f>
        <v>0</v>
      </c>
      <c r="AA58" s="68">
        <f t="shared" si="10"/>
        <v>0</v>
      </c>
    </row>
    <row r="59" spans="1:27" ht="14.5" thickBot="1" x14ac:dyDescent="0.35">
      <c r="A59" s="226" t="s">
        <v>41</v>
      </c>
      <c r="B59" s="26">
        <f t="shared" ref="B59:G59" si="21">SUM(B8:B58)</f>
        <v>0</v>
      </c>
      <c r="C59" s="26">
        <f t="shared" si="21"/>
        <v>0</v>
      </c>
      <c r="D59" s="26">
        <f t="shared" si="21"/>
        <v>0</v>
      </c>
      <c r="E59" s="26">
        <f t="shared" si="21"/>
        <v>0</v>
      </c>
      <c r="F59" s="251">
        <f t="shared" si="21"/>
        <v>0</v>
      </c>
      <c r="G59" s="26">
        <f t="shared" si="21"/>
        <v>0</v>
      </c>
      <c r="H59" s="227"/>
      <c r="I59" s="227"/>
      <c r="J59" s="228"/>
      <c r="K59" s="252" t="e">
        <f>AVERAGE(K8:K58)</f>
        <v>#DIV/0!</v>
      </c>
      <c r="L59" s="8"/>
      <c r="M59" s="42">
        <f>SUM(M8:M58)</f>
        <v>0</v>
      </c>
      <c r="N59" s="31">
        <f>SUM(N8:N58)</f>
        <v>0</v>
      </c>
      <c r="O59" s="51">
        <f t="shared" ref="O59:V59" si="22">SUM(O8:O58)</f>
        <v>0</v>
      </c>
      <c r="P59" s="52">
        <f t="shared" si="22"/>
        <v>0</v>
      </c>
      <c r="Q59" s="70">
        <f t="shared" si="22"/>
        <v>0</v>
      </c>
      <c r="R59" s="52">
        <f t="shared" si="22"/>
        <v>0</v>
      </c>
      <c r="S59" s="52">
        <f t="shared" si="22"/>
        <v>0</v>
      </c>
      <c r="T59" s="65">
        <f>SUM(T8:T58)</f>
        <v>0</v>
      </c>
      <c r="U59" s="52">
        <f t="shared" si="22"/>
        <v>0</v>
      </c>
      <c r="V59" s="70">
        <f t="shared" si="22"/>
        <v>0</v>
      </c>
      <c r="W59" s="44"/>
      <c r="X59" s="50">
        <f>SUM(X8:X58)</f>
        <v>0</v>
      </c>
      <c r="Y59" s="49">
        <f>SUM(Y8:Y58)</f>
        <v>0</v>
      </c>
      <c r="Z59" s="235">
        <f>SUM(Z8:Z58)</f>
        <v>0</v>
      </c>
      <c r="AA59" s="236">
        <f>SUM(AA8:AA58)</f>
        <v>0</v>
      </c>
    </row>
    <row r="60" spans="1:27" ht="13" x14ac:dyDescent="0.3">
      <c r="A60" s="10"/>
      <c r="B60" s="10"/>
      <c r="C60" s="10"/>
      <c r="D60" s="10"/>
      <c r="E60" s="15"/>
      <c r="F60" s="15"/>
      <c r="G60" s="10"/>
      <c r="H60" s="10"/>
      <c r="I60" s="10"/>
      <c r="J60" s="10"/>
      <c r="K60" s="10"/>
      <c r="L60" s="8"/>
      <c r="M60" s="10"/>
      <c r="N60" s="43"/>
      <c r="O60" s="52">
        <f t="shared" ref="O60:V60" si="23">ROUND(O59,0)</f>
        <v>0</v>
      </c>
      <c r="P60" s="52">
        <f t="shared" si="23"/>
        <v>0</v>
      </c>
      <c r="Q60" s="70">
        <f>ROUND(Q59,0)</f>
        <v>0</v>
      </c>
      <c r="R60" s="52">
        <f t="shared" si="23"/>
        <v>0</v>
      </c>
      <c r="S60" s="52">
        <f t="shared" si="23"/>
        <v>0</v>
      </c>
      <c r="T60" s="65">
        <f t="shared" si="23"/>
        <v>0</v>
      </c>
      <c r="U60" s="52">
        <f t="shared" si="23"/>
        <v>0</v>
      </c>
      <c r="V60" s="70">
        <f t="shared" si="23"/>
        <v>0</v>
      </c>
      <c r="W60" s="44"/>
      <c r="X60" s="50">
        <f>ROUND(X59,0)</f>
        <v>0</v>
      </c>
      <c r="Y60" s="49">
        <f>ROUND(Y59,0)</f>
        <v>0</v>
      </c>
      <c r="Z60" s="235">
        <f>ROUND(Z59,0)</f>
        <v>0</v>
      </c>
      <c r="AA60" s="236">
        <f>ROUND(AA59,0)</f>
        <v>0</v>
      </c>
    </row>
    <row r="61" spans="1:27" x14ac:dyDescent="0.25">
      <c r="A61" s="10"/>
      <c r="B61" s="10"/>
      <c r="C61" s="10"/>
      <c r="D61" s="10"/>
      <c r="E61" s="10"/>
      <c r="F61" s="10"/>
      <c r="G61" s="10"/>
      <c r="H61" s="10"/>
      <c r="I61" s="10"/>
      <c r="J61" s="10"/>
      <c r="K61" s="10"/>
      <c r="L61" s="8"/>
      <c r="M61" s="10"/>
    </row>
    <row r="62" spans="1:27" x14ac:dyDescent="0.25">
      <c r="A62" s="10"/>
      <c r="B62" s="10"/>
      <c r="C62" s="10"/>
      <c r="D62" s="10"/>
      <c r="E62" s="10"/>
      <c r="F62" s="10"/>
      <c r="G62" s="10"/>
      <c r="H62" s="10"/>
      <c r="I62" s="10"/>
      <c r="J62" s="10"/>
      <c r="K62" s="10"/>
      <c r="L62" s="8"/>
      <c r="M62" s="10"/>
    </row>
    <row r="63" spans="1:27" x14ac:dyDescent="0.25">
      <c r="A63" s="10"/>
      <c r="B63" s="10"/>
      <c r="C63" s="10"/>
      <c r="D63" s="10"/>
      <c r="E63" s="10"/>
      <c r="F63" s="10"/>
      <c r="G63" s="10"/>
      <c r="H63" s="10"/>
      <c r="I63" s="10"/>
      <c r="J63" s="10"/>
      <c r="K63" s="10"/>
      <c r="L63" s="8"/>
      <c r="M63" s="10"/>
    </row>
    <row r="64" spans="1:27" x14ac:dyDescent="0.25">
      <c r="A64" s="10"/>
      <c r="B64" s="10"/>
      <c r="C64" s="10"/>
      <c r="D64" s="10"/>
      <c r="E64" s="10"/>
      <c r="F64" s="10"/>
      <c r="G64" s="10"/>
      <c r="H64" s="10"/>
      <c r="I64" s="10"/>
      <c r="J64" s="10"/>
      <c r="K64" s="10"/>
      <c r="L64" s="8"/>
      <c r="M64" s="10"/>
    </row>
    <row r="65" spans="1:13" x14ac:dyDescent="0.25">
      <c r="A65" s="10"/>
      <c r="B65" s="10"/>
      <c r="C65" s="10"/>
      <c r="D65" s="10"/>
      <c r="E65" s="10"/>
      <c r="F65" s="10"/>
      <c r="G65" s="10"/>
      <c r="H65" s="10"/>
      <c r="I65" s="10"/>
      <c r="J65" s="10"/>
      <c r="K65" s="10"/>
      <c r="L65" s="8"/>
      <c r="M65" s="10"/>
    </row>
  </sheetData>
  <sheetProtection algorithmName="SHA-512" hashValue="OOqmk2Kc9HJo7RLHpgiCh20QENGk7+Os3aQAa4R6m2kSkThf6Ks/QH7cyFhN0qYBDnuohyQGs+gxJDoKYCHsUg==" saltValue="9J+zs21UoFv86PrPR6qL+A==" spinCount="100000" sheet="1" objects="1" scenarios="1"/>
  <mergeCells count="8">
    <mergeCell ref="U6:V6"/>
    <mergeCell ref="A5:C6"/>
    <mergeCell ref="D5:E6"/>
    <mergeCell ref="B2:E2"/>
    <mergeCell ref="B3:E3"/>
    <mergeCell ref="B4:E4"/>
    <mergeCell ref="F3:H3"/>
    <mergeCell ref="F4:H4"/>
  </mergeCells>
  <phoneticPr fontId="3" type="noConversion"/>
  <dataValidations count="1">
    <dataValidation type="list" allowBlank="1" showInputMessage="1" showErrorMessage="1" sqref="B4:E4" xr:uid="{00000000-0002-0000-0000-000000000000}">
      <formula1>INTY</formula1>
    </dataValidation>
  </dataValidations>
  <hyperlinks>
    <hyperlink ref="K7" r:id="rId1" xr:uid="{00000000-0004-0000-0000-000000000000}"/>
    <hyperlink ref="L8" r:id="rId2" xr:uid="{00000000-0004-0000-0000-000001000000}"/>
  </hyperlinks>
  <pageMargins left="0.34" right="0.45" top="0.54" bottom="1" header="0.5" footer="0.5"/>
  <pageSetup orientation="landscape"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1"/>
  <sheetViews>
    <sheetView topLeftCell="A4" workbookViewId="0">
      <selection activeCell="M8" sqref="M8"/>
    </sheetView>
  </sheetViews>
  <sheetFormatPr defaultRowHeight="12.5" x14ac:dyDescent="0.25"/>
  <cols>
    <col min="1" max="1" width="29.7265625" customWidth="1"/>
    <col min="2" max="2" width="34.7265625" customWidth="1"/>
    <col min="3" max="5" width="9.1796875" style="10"/>
  </cols>
  <sheetData>
    <row r="1" spans="1:4" ht="20" x14ac:dyDescent="0.4">
      <c r="A1" s="22" t="s">
        <v>72</v>
      </c>
      <c r="B1" s="10"/>
    </row>
    <row r="2" spans="1:4" ht="21" customHeight="1" x14ac:dyDescent="0.25">
      <c r="A2" s="308" t="s">
        <v>73</v>
      </c>
      <c r="B2" s="308"/>
      <c r="C2" s="308"/>
      <c r="D2" s="308"/>
    </row>
    <row r="3" spans="1:4" ht="56.25" customHeight="1" x14ac:dyDescent="0.25">
      <c r="A3" s="308"/>
      <c r="B3" s="308"/>
      <c r="C3" s="308"/>
      <c r="D3" s="308"/>
    </row>
    <row r="4" spans="1:4" ht="15" customHeight="1" x14ac:dyDescent="0.3">
      <c r="A4" s="25"/>
      <c r="B4" s="25"/>
      <c r="C4" s="25"/>
      <c r="D4" s="25"/>
    </row>
    <row r="5" spans="1:4" ht="20.149999999999999" customHeight="1" x14ac:dyDescent="0.3">
      <c r="A5" s="309" t="s">
        <v>80</v>
      </c>
      <c r="B5" s="310"/>
    </row>
    <row r="6" spans="1:4" ht="20.149999999999999" customHeight="1" x14ac:dyDescent="0.3">
      <c r="A6" s="1" t="s">
        <v>71</v>
      </c>
      <c r="B6" s="18">
        <v>0</v>
      </c>
    </row>
    <row r="7" spans="1:4" ht="20.149999999999999" customHeight="1" x14ac:dyDescent="0.25">
      <c r="A7" s="10"/>
      <c r="B7" s="10"/>
    </row>
    <row r="8" spans="1:4" ht="20.149999999999999" customHeight="1" x14ac:dyDescent="0.3">
      <c r="A8" s="311" t="s">
        <v>2</v>
      </c>
      <c r="B8" s="312"/>
    </row>
    <row r="9" spans="1:4" ht="20.149999999999999" customHeight="1" x14ac:dyDescent="0.3">
      <c r="A9" s="23" t="s">
        <v>71</v>
      </c>
      <c r="B9" s="19"/>
    </row>
    <row r="10" spans="1:4" ht="20.149999999999999" customHeight="1" x14ac:dyDescent="0.3">
      <c r="A10" s="28"/>
      <c r="B10" s="29"/>
    </row>
    <row r="11" spans="1:4" ht="20.149999999999999" customHeight="1" x14ac:dyDescent="0.3">
      <c r="A11" s="306" t="s">
        <v>74</v>
      </c>
      <c r="B11" s="307"/>
    </row>
    <row r="12" spans="1:4" ht="20.149999999999999" customHeight="1" x14ac:dyDescent="0.3">
      <c r="A12" s="1" t="s">
        <v>71</v>
      </c>
      <c r="B12" s="19"/>
    </row>
    <row r="13" spans="1:4" ht="20.149999999999999" customHeight="1" x14ac:dyDescent="0.3">
      <c r="A13" s="33"/>
      <c r="B13" s="34"/>
    </row>
    <row r="14" spans="1:4" ht="20.149999999999999" customHeight="1" x14ac:dyDescent="0.3">
      <c r="A14" s="316" t="s">
        <v>79</v>
      </c>
      <c r="B14" s="317"/>
    </row>
    <row r="15" spans="1:4" ht="14" x14ac:dyDescent="0.3">
      <c r="A15" s="35" t="s">
        <v>71</v>
      </c>
      <c r="B15" s="19"/>
    </row>
    <row r="16" spans="1:4" ht="14" x14ac:dyDescent="0.3">
      <c r="A16" s="24"/>
      <c r="B16" s="10"/>
    </row>
    <row r="17" spans="1:5" ht="14" hidden="1" x14ac:dyDescent="0.3">
      <c r="A17" s="313" t="s">
        <v>81</v>
      </c>
      <c r="B17" s="314"/>
    </row>
    <row r="18" spans="1:5" ht="14" hidden="1" x14ac:dyDescent="0.3">
      <c r="A18" s="71" t="s">
        <v>70</v>
      </c>
      <c r="B18" s="72">
        <v>3587.86</v>
      </c>
    </row>
    <row r="19" spans="1:5" hidden="1" x14ac:dyDescent="0.25">
      <c r="A19" s="73"/>
      <c r="B19" s="254"/>
    </row>
    <row r="20" spans="1:5" ht="14" hidden="1" x14ac:dyDescent="0.3">
      <c r="A20" s="315" t="s">
        <v>66</v>
      </c>
      <c r="B20" s="314"/>
    </row>
    <row r="21" spans="1:5" ht="14" hidden="1" x14ac:dyDescent="0.3">
      <c r="A21" s="71" t="s">
        <v>70</v>
      </c>
      <c r="B21" s="74">
        <v>1329.31</v>
      </c>
    </row>
    <row r="22" spans="1:5" hidden="1" x14ac:dyDescent="0.25">
      <c r="A22" s="75"/>
      <c r="B22" s="75"/>
    </row>
    <row r="23" spans="1:5" ht="14" hidden="1" x14ac:dyDescent="0.3">
      <c r="A23" s="304" t="s">
        <v>74</v>
      </c>
      <c r="B23" s="305"/>
    </row>
    <row r="24" spans="1:5" ht="14" hidden="1" x14ac:dyDescent="0.3">
      <c r="A24" s="71" t="s">
        <v>70</v>
      </c>
      <c r="B24" s="74">
        <v>35500</v>
      </c>
    </row>
    <row r="25" spans="1:5" hidden="1" x14ac:dyDescent="0.25">
      <c r="A25" s="76"/>
      <c r="B25" s="76"/>
    </row>
    <row r="26" spans="1:5" ht="14" hidden="1" x14ac:dyDescent="0.3">
      <c r="A26" s="304" t="s">
        <v>79</v>
      </c>
      <c r="B26" s="305"/>
    </row>
    <row r="27" spans="1:5" ht="14" hidden="1" x14ac:dyDescent="0.3">
      <c r="A27" s="71" t="s">
        <v>70</v>
      </c>
      <c r="B27" s="72">
        <v>1500</v>
      </c>
    </row>
    <row r="28" spans="1:5" hidden="1" x14ac:dyDescent="0.25">
      <c r="A28" s="62"/>
      <c r="B28" s="62"/>
    </row>
    <row r="29" spans="1:5" ht="19.5" customHeight="1" x14ac:dyDescent="0.25">
      <c r="A29" s="303" t="s">
        <v>110</v>
      </c>
      <c r="B29" s="303"/>
    </row>
    <row r="30" spans="1:5" s="89" customFormat="1" ht="27" customHeight="1" x14ac:dyDescent="0.3">
      <c r="A30" s="281" t="s">
        <v>111</v>
      </c>
      <c r="B30" s="282">
        <v>1</v>
      </c>
      <c r="C30" s="88"/>
      <c r="D30" s="88"/>
      <c r="E30" s="88"/>
    </row>
    <row r="31" spans="1:5" x14ac:dyDescent="0.25">
      <c r="A31" s="4"/>
      <c r="B31" s="30"/>
    </row>
  </sheetData>
  <mergeCells count="10">
    <mergeCell ref="A29:B29"/>
    <mergeCell ref="A26:B26"/>
    <mergeCell ref="A11:B11"/>
    <mergeCell ref="A23:B23"/>
    <mergeCell ref="A2:D3"/>
    <mergeCell ref="A5:B5"/>
    <mergeCell ref="A8:B8"/>
    <mergeCell ref="A17:B17"/>
    <mergeCell ref="A20:B20"/>
    <mergeCell ref="A14:B14"/>
  </mergeCells>
  <phoneticPr fontId="3" type="noConversion"/>
  <dataValidations count="2">
    <dataValidation type="decimal" allowBlank="1" showInputMessage="1" showErrorMessage="1" errorTitle="Input Error" error="Average ONA Amount must be a number! " sqref="B9:B10" xr:uid="{00000000-0002-0000-0100-000000000000}">
      <formula1>0</formula1>
      <formula2>100000</formula2>
    </dataValidation>
    <dataValidation type="decimal" allowBlank="1" showInputMessage="1" showErrorMessage="1" errorTitle="Input Error" error="Average Housing Repair Amount must be a number! " sqref="B6" xr:uid="{00000000-0002-0000-0100-000001000000}">
      <formula1>0</formula1>
      <formula2>100000</formula2>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8"/>
  <sheetViews>
    <sheetView workbookViewId="0">
      <selection activeCell="B13" sqref="B13"/>
    </sheetView>
  </sheetViews>
  <sheetFormatPr defaultRowHeight="12.5" x14ac:dyDescent="0.25"/>
  <cols>
    <col min="1" max="1" width="55.54296875" customWidth="1"/>
    <col min="2" max="2" width="28.54296875" customWidth="1"/>
    <col min="4" max="4" width="10.26953125" bestFit="1" customWidth="1"/>
  </cols>
  <sheetData>
    <row r="1" spans="1:6" s="39" customFormat="1" ht="20.149999999999999" customHeight="1" x14ac:dyDescent="0.3">
      <c r="A1" s="258" t="s">
        <v>95</v>
      </c>
      <c r="B1" s="259" t="s">
        <v>63</v>
      </c>
      <c r="C1" s="38"/>
    </row>
    <row r="2" spans="1:6" s="39" customFormat="1" ht="20.149999999999999" customHeight="1" x14ac:dyDescent="0.3">
      <c r="A2" s="85">
        <f>'Average Award Amounts'!B18</f>
        <v>3587.86</v>
      </c>
      <c r="B2" s="85">
        <f>IF('Average Award Amounts'!B6=0, 'Average Award Amounts'!B18, 'Average Award Amounts'!B6)</f>
        <v>3587.86</v>
      </c>
      <c r="C2" s="38"/>
    </row>
    <row r="3" spans="1:6" s="39" customFormat="1" ht="20.149999999999999" customHeight="1" x14ac:dyDescent="0.3">
      <c r="A3" s="77"/>
      <c r="B3" s="78"/>
      <c r="C3" s="38"/>
    </row>
    <row r="4" spans="1:6" s="39" customFormat="1" ht="20.149999999999999" customHeight="1" x14ac:dyDescent="0.3">
      <c r="A4" s="255" t="s">
        <v>37</v>
      </c>
      <c r="B4" s="257" t="s">
        <v>63</v>
      </c>
      <c r="C4" s="38"/>
    </row>
    <row r="5" spans="1:6" s="39" customFormat="1" ht="20.149999999999999" customHeight="1" x14ac:dyDescent="0.3">
      <c r="A5" s="86">
        <f>'Average Award Amounts'!B21</f>
        <v>1329.31</v>
      </c>
      <c r="B5" s="256">
        <f>IF('Average Award Amounts'!B9=0, 'Average Award Amounts'!B21, 'Average Award Amounts'!B9)</f>
        <v>1329.31</v>
      </c>
      <c r="C5" s="38"/>
    </row>
    <row r="6" spans="1:6" s="39" customFormat="1" ht="20.149999999999999" customHeight="1" x14ac:dyDescent="0.3">
      <c r="A6" s="78"/>
      <c r="B6" s="78"/>
      <c r="C6" s="38"/>
    </row>
    <row r="7" spans="1:6" s="39" customFormat="1" ht="20.149999999999999" customHeight="1" x14ac:dyDescent="0.3">
      <c r="A7" s="79" t="s">
        <v>74</v>
      </c>
      <c r="B7" s="80" t="s">
        <v>63</v>
      </c>
      <c r="C7"/>
      <c r="D7"/>
      <c r="E7"/>
    </row>
    <row r="8" spans="1:6" s="39" customFormat="1" ht="20.149999999999999" customHeight="1" x14ac:dyDescent="0.3">
      <c r="A8" s="86">
        <f>'Average Award Amounts'!B24</f>
        <v>35500</v>
      </c>
      <c r="B8" s="85">
        <f>IF('Average Award Amounts'!B12=0, 'Average Award Amounts'!B24, 'Average Award Amounts'!B12)</f>
        <v>35500</v>
      </c>
      <c r="C8"/>
      <c r="D8"/>
      <c r="E8"/>
    </row>
    <row r="9" spans="1:6" s="39" customFormat="1" ht="20.149999999999999" customHeight="1" x14ac:dyDescent="0.3">
      <c r="A9" s="81"/>
      <c r="B9" s="82"/>
      <c r="C9"/>
      <c r="D9"/>
      <c r="E9"/>
    </row>
    <row r="10" spans="1:6" s="39" customFormat="1" ht="20.149999999999999" customHeight="1" x14ac:dyDescent="0.3">
      <c r="A10" s="260" t="s">
        <v>79</v>
      </c>
      <c r="B10" s="261" t="s">
        <v>63</v>
      </c>
      <c r="C10"/>
      <c r="D10"/>
      <c r="E10"/>
    </row>
    <row r="11" spans="1:6" s="38" customFormat="1" ht="20.149999999999999" customHeight="1" x14ac:dyDescent="0.3">
      <c r="A11" s="86">
        <f>'Average Award Amounts'!B27</f>
        <v>1500</v>
      </c>
      <c r="B11" s="85">
        <f>IF('Average Award Amounts'!B15=0, 'Average Award Amounts'!B27, 'Average Award Amounts'!B15)</f>
        <v>1500</v>
      </c>
      <c r="C11"/>
      <c r="D11"/>
      <c r="E11"/>
      <c r="F11" s="39"/>
    </row>
    <row r="12" spans="1:6" s="13" customFormat="1" x14ac:dyDescent="0.25">
      <c r="A12" s="83"/>
      <c r="B12" s="84"/>
    </row>
    <row r="13" spans="1:6" ht="14" x14ac:dyDescent="0.3">
      <c r="A13" s="87" t="s">
        <v>85</v>
      </c>
      <c r="B13" s="85">
        <v>35500</v>
      </c>
      <c r="C13" s="17"/>
    </row>
    <row r="14" spans="1:6" ht="14" x14ac:dyDescent="0.3">
      <c r="A14" s="16"/>
      <c r="B14" s="17"/>
      <c r="C14" s="17"/>
    </row>
    <row r="15" spans="1:6" ht="14" x14ac:dyDescent="0.3">
      <c r="A15" s="87" t="s">
        <v>98</v>
      </c>
      <c r="B15" s="262">
        <f>'Average Award Amounts'!B30</f>
        <v>1</v>
      </c>
      <c r="C15" s="17"/>
    </row>
    <row r="16" spans="1:6" ht="14" x14ac:dyDescent="0.3">
      <c r="A16" s="16"/>
      <c r="B16" s="17"/>
      <c r="C16" s="17"/>
    </row>
    <row r="17" spans="1:3" x14ac:dyDescent="0.25">
      <c r="A17" s="10"/>
      <c r="B17" s="17"/>
      <c r="C17" s="17"/>
    </row>
    <row r="18" spans="1:3" x14ac:dyDescent="0.25">
      <c r="B18" s="17"/>
      <c r="C18" s="17"/>
    </row>
  </sheetData>
  <phoneticPr fontId="3" type="noConversion"/>
  <pageMargins left="0.75" right="0.75" top="1" bottom="1" header="0.5" footer="0.5"/>
  <pageSetup orientation="landscape" r:id="rId1"/>
  <headerFooter alignWithMargins="0">
    <oddHeader>&amp;C&amp;"Arial,Bold"&amp;12National Average Awards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56"/>
  <sheetViews>
    <sheetView zoomScale="75" workbookViewId="0">
      <selection activeCell="E35" sqref="E35"/>
    </sheetView>
  </sheetViews>
  <sheetFormatPr defaultColWidth="9.1796875" defaultRowHeight="12.5" x14ac:dyDescent="0.25"/>
  <cols>
    <col min="1" max="1" width="38.81640625" style="76" customWidth="1"/>
    <col min="2" max="2" width="17.26953125" style="241" customWidth="1"/>
    <col min="3" max="3" width="17.26953125" style="220" hidden="1" customWidth="1"/>
    <col min="4" max="4" width="22" style="76" customWidth="1"/>
    <col min="5" max="5" width="26.54296875" style="221" customWidth="1"/>
    <col min="6" max="6" width="26.54296875" style="220" hidden="1" customWidth="1"/>
    <col min="7" max="7" width="20.81640625" style="76" customWidth="1"/>
    <col min="8" max="8" width="21.54296875" style="222" customWidth="1"/>
    <col min="9" max="9" width="21.54296875" style="220" hidden="1" customWidth="1"/>
    <col min="10" max="10" width="23" style="76" customWidth="1"/>
    <col min="11" max="11" width="23" style="223" customWidth="1"/>
    <col min="12" max="12" width="23" style="224" hidden="1" customWidth="1"/>
    <col min="13" max="13" width="23" style="225" customWidth="1"/>
    <col min="14" max="14" width="19" style="76" customWidth="1"/>
    <col min="15" max="15" width="19" style="220" hidden="1" customWidth="1"/>
    <col min="16" max="16" width="22.1796875" style="76" customWidth="1"/>
    <col min="17" max="17" width="20.7265625" style="76" customWidth="1"/>
    <col min="18" max="18" width="20.7265625" style="220" hidden="1" customWidth="1"/>
    <col min="19" max="19" width="36.453125" style="76" customWidth="1"/>
    <col min="20" max="20" width="30.1796875" style="76" customWidth="1"/>
    <col min="21" max="21" width="23.7265625" style="76" customWidth="1"/>
    <col min="22" max="22" width="23.7265625" style="220" hidden="1" customWidth="1"/>
    <col min="23" max="23" width="23.453125" style="76" customWidth="1"/>
    <col min="24" max="24" width="19.453125" style="76" customWidth="1"/>
    <col min="25" max="25" width="19.453125" style="220" hidden="1" customWidth="1"/>
    <col min="26" max="26" width="22.81640625" style="76" customWidth="1"/>
    <col min="27" max="27" width="32.7265625" style="76" customWidth="1"/>
    <col min="28" max="28" width="24.1796875" style="76" customWidth="1"/>
    <col min="29" max="29" width="21.1796875" style="76" customWidth="1"/>
    <col min="30" max="30" width="37.54296875" style="76" customWidth="1"/>
    <col min="31" max="16384" width="9.1796875" style="76"/>
  </cols>
  <sheetData>
    <row r="1" spans="1:30" s="158" customFormat="1" ht="50.15" customHeight="1" thickBot="1" x14ac:dyDescent="0.3">
      <c r="A1" s="318" t="s">
        <v>97</v>
      </c>
      <c r="B1" s="318"/>
      <c r="C1" s="318"/>
      <c r="D1" s="318"/>
      <c r="E1" s="318"/>
      <c r="F1" s="318"/>
      <c r="G1" s="318"/>
      <c r="H1" s="318"/>
      <c r="I1" s="318"/>
      <c r="J1" s="318"/>
      <c r="K1" s="318"/>
      <c r="L1" s="318"/>
      <c r="M1" s="318"/>
      <c r="N1" s="157"/>
      <c r="O1" s="157"/>
      <c r="P1" s="157"/>
      <c r="Q1" s="157"/>
      <c r="R1" s="157"/>
      <c r="S1" s="157"/>
      <c r="T1" s="157"/>
      <c r="U1" s="157"/>
      <c r="V1" s="157"/>
      <c r="W1" s="157"/>
      <c r="X1" s="157"/>
      <c r="Y1" s="157"/>
      <c r="Z1" s="157"/>
      <c r="AA1" s="157"/>
      <c r="AB1" s="157"/>
      <c r="AC1" s="157"/>
      <c r="AD1" s="157"/>
    </row>
    <row r="2" spans="1:30" s="158" customFormat="1" ht="50.15" customHeight="1" thickBot="1" x14ac:dyDescent="0.3">
      <c r="A2" s="331" t="s">
        <v>5</v>
      </c>
      <c r="B2" s="340" t="s">
        <v>52</v>
      </c>
      <c r="C2" s="341"/>
      <c r="D2" s="341"/>
      <c r="E2" s="341"/>
      <c r="F2" s="341"/>
      <c r="G2" s="341"/>
      <c r="H2" s="341"/>
      <c r="I2" s="341"/>
      <c r="J2" s="341"/>
      <c r="K2" s="341"/>
      <c r="L2" s="341"/>
      <c r="M2" s="341"/>
      <c r="N2" s="341"/>
      <c r="O2" s="341"/>
      <c r="P2" s="341"/>
      <c r="Q2" s="341"/>
      <c r="R2" s="341"/>
      <c r="S2" s="341"/>
      <c r="T2" s="342"/>
      <c r="U2" s="319" t="s">
        <v>62</v>
      </c>
      <c r="V2" s="320"/>
      <c r="W2" s="320"/>
      <c r="X2" s="320"/>
      <c r="Y2" s="320"/>
      <c r="Z2" s="320"/>
      <c r="AA2" s="320"/>
      <c r="AB2" s="320"/>
      <c r="AC2" s="321"/>
      <c r="AD2" s="334" t="s">
        <v>38</v>
      </c>
    </row>
    <row r="3" spans="1:30" s="158" customFormat="1" ht="50.15" customHeight="1" x14ac:dyDescent="0.25">
      <c r="A3" s="332"/>
      <c r="B3" s="337" t="s">
        <v>44</v>
      </c>
      <c r="C3" s="338"/>
      <c r="D3" s="338"/>
      <c r="E3" s="338"/>
      <c r="F3" s="338"/>
      <c r="G3" s="339"/>
      <c r="H3" s="337" t="s">
        <v>45</v>
      </c>
      <c r="I3" s="338"/>
      <c r="J3" s="338"/>
      <c r="K3" s="338"/>
      <c r="L3" s="338"/>
      <c r="M3" s="338"/>
      <c r="N3" s="338"/>
      <c r="O3" s="338"/>
      <c r="P3" s="339"/>
      <c r="Q3" s="337" t="s">
        <v>51</v>
      </c>
      <c r="R3" s="338"/>
      <c r="S3" s="339"/>
      <c r="T3" s="327" t="s">
        <v>54</v>
      </c>
      <c r="U3" s="322"/>
      <c r="V3" s="323"/>
      <c r="W3" s="323"/>
      <c r="X3" s="323"/>
      <c r="Y3" s="323"/>
      <c r="Z3" s="324"/>
      <c r="AA3" s="329" t="s">
        <v>55</v>
      </c>
      <c r="AB3" s="325"/>
      <c r="AC3" s="326"/>
      <c r="AD3" s="335"/>
    </row>
    <row r="4" spans="1:30" ht="65.150000000000006" customHeight="1" thickBot="1" x14ac:dyDescent="0.4">
      <c r="A4" s="333"/>
      <c r="B4" s="237" t="s">
        <v>18</v>
      </c>
      <c r="C4" s="159" t="s">
        <v>47</v>
      </c>
      <c r="D4" s="160" t="s">
        <v>42</v>
      </c>
      <c r="E4" s="161" t="s">
        <v>23</v>
      </c>
      <c r="F4" s="159" t="s">
        <v>47</v>
      </c>
      <c r="G4" s="162" t="s">
        <v>43</v>
      </c>
      <c r="H4" s="163" t="s">
        <v>83</v>
      </c>
      <c r="I4" s="159" t="s">
        <v>47</v>
      </c>
      <c r="J4" s="160" t="s">
        <v>84</v>
      </c>
      <c r="K4" s="164" t="s">
        <v>82</v>
      </c>
      <c r="L4" s="165" t="s">
        <v>47</v>
      </c>
      <c r="M4" s="164" t="s">
        <v>92</v>
      </c>
      <c r="N4" s="160" t="s">
        <v>0</v>
      </c>
      <c r="O4" s="159" t="s">
        <v>47</v>
      </c>
      <c r="P4" s="162" t="s">
        <v>46</v>
      </c>
      <c r="Q4" s="163" t="s">
        <v>16</v>
      </c>
      <c r="R4" s="166" t="s">
        <v>47</v>
      </c>
      <c r="S4" s="162" t="s">
        <v>50</v>
      </c>
      <c r="T4" s="328"/>
      <c r="U4" s="167" t="s">
        <v>53</v>
      </c>
      <c r="V4" s="166" t="s">
        <v>47</v>
      </c>
      <c r="W4" s="168" t="s">
        <v>48</v>
      </c>
      <c r="X4" s="168" t="s">
        <v>25</v>
      </c>
      <c r="Y4" s="166" t="s">
        <v>47</v>
      </c>
      <c r="Z4" s="169" t="s">
        <v>49</v>
      </c>
      <c r="AA4" s="330"/>
      <c r="AB4" s="170" t="s">
        <v>33</v>
      </c>
      <c r="AC4" s="171" t="s">
        <v>34</v>
      </c>
      <c r="AD4" s="336"/>
    </row>
    <row r="5" spans="1:30" s="185" customFormat="1" ht="15.5" x14ac:dyDescent="0.35">
      <c r="A5" s="172">
        <f>'PDA Numbers'!A8</f>
        <v>0</v>
      </c>
      <c r="B5" s="238">
        <f>'PDA Numbers'!Z8</f>
        <v>0</v>
      </c>
      <c r="C5" s="242">
        <f>ROUND(B5,0)</f>
        <v>0</v>
      </c>
      <c r="D5" s="174">
        <f>C5*'PDA Numbers'!K8</f>
        <v>0</v>
      </c>
      <c r="E5" s="175">
        <f>'PDA Numbers'!X8</f>
        <v>0</v>
      </c>
      <c r="F5" s="242">
        <f>ROUND(E5,0)</f>
        <v>0</v>
      </c>
      <c r="G5" s="176">
        <f>F5*'PDA Numbers'!K8</f>
        <v>0</v>
      </c>
      <c r="H5" s="177">
        <f>'PDA Numbers'!Q8</f>
        <v>0</v>
      </c>
      <c r="I5" s="173">
        <f>ROUND(H5, 0)</f>
        <v>0</v>
      </c>
      <c r="J5" s="174">
        <f>I5*'Cost Estimates'!C10</f>
        <v>0</v>
      </c>
      <c r="K5" s="178">
        <f>'PDA Numbers'!R8</f>
        <v>0</v>
      </c>
      <c r="L5" s="179">
        <f t="shared" ref="L5:L36" si="0">ROUND(K5,0)</f>
        <v>0</v>
      </c>
      <c r="M5" s="174">
        <f>L5*'Cost Estimates'!C11</f>
        <v>0</v>
      </c>
      <c r="N5" s="173">
        <f>'PDA Numbers'!S8</f>
        <v>0</v>
      </c>
      <c r="O5" s="173">
        <f>ROUND(N5,0)</f>
        <v>0</v>
      </c>
      <c r="P5" s="176">
        <f>O5*'Cost Estimates'!C12</f>
        <v>0</v>
      </c>
      <c r="Q5" s="180">
        <f>'PDA Numbers'!T8</f>
        <v>0</v>
      </c>
      <c r="R5" s="173">
        <f>ROUND(Q5,0)</f>
        <v>0</v>
      </c>
      <c r="S5" s="176" t="e">
        <f>R5*'Cost Estimates'!C14</f>
        <v>#DIV/0!</v>
      </c>
      <c r="T5" s="181" t="e">
        <f>SUM(D5+G5+J5+M5+P5+S5)</f>
        <v>#DIV/0!</v>
      </c>
      <c r="U5" s="180">
        <f>'PDA Numbers'!U8</f>
        <v>0</v>
      </c>
      <c r="V5" s="173">
        <f t="shared" ref="V5:V36" si="1">ROUND(U5,0)</f>
        <v>0</v>
      </c>
      <c r="W5" s="174">
        <f>V5*'Cost Estimates'!C20</f>
        <v>0</v>
      </c>
      <c r="X5" s="173">
        <f>'PDA Numbers'!V8</f>
        <v>0</v>
      </c>
      <c r="Y5" s="173">
        <f>ROUND(X5,0)</f>
        <v>0</v>
      </c>
      <c r="Z5" s="176">
        <f>Y5*'Cost Estimates'!C21</f>
        <v>0</v>
      </c>
      <c r="AA5" s="182">
        <f>W5+Z5</f>
        <v>0</v>
      </c>
      <c r="AB5" s="183">
        <f>AA5*0.75</f>
        <v>0</v>
      </c>
      <c r="AC5" s="183">
        <f>AA5*0.25</f>
        <v>0</v>
      </c>
      <c r="AD5" s="184" t="e">
        <f t="shared" ref="AD5:AD36" si="2">T5+AB5</f>
        <v>#DIV/0!</v>
      </c>
    </row>
    <row r="6" spans="1:30" ht="15.5" x14ac:dyDescent="0.35">
      <c r="A6" s="186">
        <f>'PDA Numbers'!A9</f>
        <v>0</v>
      </c>
      <c r="B6" s="238">
        <f>'PDA Numbers'!Z9</f>
        <v>0</v>
      </c>
      <c r="C6" s="187">
        <f t="shared" ref="C6:C55" si="3">ROUND(B6,0)</f>
        <v>0</v>
      </c>
      <c r="D6" s="188">
        <f>C6*'PDA Numbers'!K9</f>
        <v>0</v>
      </c>
      <c r="E6" s="189">
        <f>'PDA Numbers'!X9</f>
        <v>0</v>
      </c>
      <c r="F6" s="187">
        <f t="shared" ref="F6:F55" si="4">ROUND(E6,0)</f>
        <v>0</v>
      </c>
      <c r="G6" s="190">
        <f>F6*'PDA Numbers'!K9</f>
        <v>0</v>
      </c>
      <c r="H6" s="191">
        <f>'PDA Numbers'!Q9</f>
        <v>0</v>
      </c>
      <c r="I6" s="187">
        <f t="shared" ref="I6:I55" si="5">ROUND(H6, 0)</f>
        <v>0</v>
      </c>
      <c r="J6" s="188">
        <f>I6*'Cost Estimates'!C10</f>
        <v>0</v>
      </c>
      <c r="K6" s="192">
        <f>'PDA Numbers'!R9</f>
        <v>0</v>
      </c>
      <c r="L6" s="193">
        <f t="shared" si="0"/>
        <v>0</v>
      </c>
      <c r="M6" s="194">
        <f>L6*'Cost Estimates'!C11</f>
        <v>0</v>
      </c>
      <c r="N6" s="195">
        <f>'PDA Numbers'!S9</f>
        <v>0</v>
      </c>
      <c r="O6" s="187">
        <f t="shared" ref="O6:O55" si="6">ROUND(N6,0)</f>
        <v>0</v>
      </c>
      <c r="P6" s="190">
        <f>O6*'Cost Estimates'!C12</f>
        <v>0</v>
      </c>
      <c r="Q6" s="196">
        <f>'PDA Numbers'!T9</f>
        <v>0</v>
      </c>
      <c r="R6" s="187">
        <f t="shared" ref="R6:R55" si="7">ROUND(Q6,0)</f>
        <v>0</v>
      </c>
      <c r="S6" s="190" t="e">
        <f>R6*'Cost Estimates'!C14</f>
        <v>#DIV/0!</v>
      </c>
      <c r="T6" s="181" t="e">
        <f t="shared" ref="T6:T55" si="8">SUM(D6+G6+J6+M6+P6+S6)</f>
        <v>#DIV/0!</v>
      </c>
      <c r="U6" s="196">
        <f>'PDA Numbers'!U9</f>
        <v>0</v>
      </c>
      <c r="V6" s="187">
        <f t="shared" si="1"/>
        <v>0</v>
      </c>
      <c r="W6" s="188">
        <f>V6*'Cost Estimates'!C20</f>
        <v>0</v>
      </c>
      <c r="X6" s="195">
        <f>'PDA Numbers'!V9</f>
        <v>0</v>
      </c>
      <c r="Y6" s="187">
        <f t="shared" ref="Y6:Y55" si="9">ROUND(X6,0)</f>
        <v>0</v>
      </c>
      <c r="Z6" s="190">
        <f>Y6*'Cost Estimates'!C21</f>
        <v>0</v>
      </c>
      <c r="AA6" s="197">
        <f t="shared" ref="AA6:AA56" si="10">W6+Z6</f>
        <v>0</v>
      </c>
      <c r="AB6" s="198">
        <f t="shared" ref="AB6:AB56" si="11">AA6*0.75</f>
        <v>0</v>
      </c>
      <c r="AC6" s="198">
        <f t="shared" ref="AC6:AC56" si="12">AA6*0.25</f>
        <v>0</v>
      </c>
      <c r="AD6" s="184" t="e">
        <f t="shared" si="2"/>
        <v>#DIV/0!</v>
      </c>
    </row>
    <row r="7" spans="1:30" ht="15.5" x14ac:dyDescent="0.35">
      <c r="A7" s="186">
        <f>'PDA Numbers'!A10</f>
        <v>0</v>
      </c>
      <c r="B7" s="238">
        <f>'PDA Numbers'!Z10</f>
        <v>0</v>
      </c>
      <c r="C7" s="187">
        <f t="shared" si="3"/>
        <v>0</v>
      </c>
      <c r="D7" s="188">
        <f>C7*'PDA Numbers'!K10</f>
        <v>0</v>
      </c>
      <c r="E7" s="189">
        <f>'PDA Numbers'!X10</f>
        <v>0</v>
      </c>
      <c r="F7" s="187">
        <f t="shared" si="4"/>
        <v>0</v>
      </c>
      <c r="G7" s="190">
        <f>F7*'PDA Numbers'!K10</f>
        <v>0</v>
      </c>
      <c r="H7" s="191">
        <f>'PDA Numbers'!Q10</f>
        <v>0</v>
      </c>
      <c r="I7" s="187">
        <f t="shared" si="5"/>
        <v>0</v>
      </c>
      <c r="J7" s="188">
        <f>I7*'Cost Estimates'!C10</f>
        <v>0</v>
      </c>
      <c r="K7" s="192">
        <f>'PDA Numbers'!R10</f>
        <v>0</v>
      </c>
      <c r="L7" s="193">
        <f t="shared" si="0"/>
        <v>0</v>
      </c>
      <c r="M7" s="194">
        <f>L7*'Cost Estimates'!C11</f>
        <v>0</v>
      </c>
      <c r="N7" s="195">
        <f>'PDA Numbers'!S10</f>
        <v>0</v>
      </c>
      <c r="O7" s="187">
        <f t="shared" si="6"/>
        <v>0</v>
      </c>
      <c r="P7" s="190">
        <f>O7*'Cost Estimates'!C12</f>
        <v>0</v>
      </c>
      <c r="Q7" s="196">
        <f>'PDA Numbers'!T10</f>
        <v>0</v>
      </c>
      <c r="R7" s="187">
        <f t="shared" si="7"/>
        <v>0</v>
      </c>
      <c r="S7" s="190" t="e">
        <f>R7*'Cost Estimates'!C14</f>
        <v>#DIV/0!</v>
      </c>
      <c r="T7" s="181" t="e">
        <f t="shared" si="8"/>
        <v>#DIV/0!</v>
      </c>
      <c r="U7" s="196">
        <f>'PDA Numbers'!U10</f>
        <v>0</v>
      </c>
      <c r="V7" s="187">
        <f t="shared" si="1"/>
        <v>0</v>
      </c>
      <c r="W7" s="188">
        <f>V7*'Cost Estimates'!C20</f>
        <v>0</v>
      </c>
      <c r="X7" s="195">
        <f>'PDA Numbers'!V10</f>
        <v>0</v>
      </c>
      <c r="Y7" s="187">
        <f t="shared" si="9"/>
        <v>0</v>
      </c>
      <c r="Z7" s="190">
        <f>Y7*'Cost Estimates'!C21</f>
        <v>0</v>
      </c>
      <c r="AA7" s="197">
        <f t="shared" si="10"/>
        <v>0</v>
      </c>
      <c r="AB7" s="198">
        <f t="shared" si="11"/>
        <v>0</v>
      </c>
      <c r="AC7" s="198">
        <f t="shared" si="12"/>
        <v>0</v>
      </c>
      <c r="AD7" s="184" t="e">
        <f t="shared" si="2"/>
        <v>#DIV/0!</v>
      </c>
    </row>
    <row r="8" spans="1:30" ht="15.5" x14ac:dyDescent="0.35">
      <c r="A8" s="186">
        <f>'PDA Numbers'!A11</f>
        <v>0</v>
      </c>
      <c r="B8" s="238">
        <f>'PDA Numbers'!Z11</f>
        <v>0</v>
      </c>
      <c r="C8" s="187">
        <f t="shared" si="3"/>
        <v>0</v>
      </c>
      <c r="D8" s="188">
        <f>C8*'PDA Numbers'!K11</f>
        <v>0</v>
      </c>
      <c r="E8" s="189">
        <f>'PDA Numbers'!X11</f>
        <v>0</v>
      </c>
      <c r="F8" s="187">
        <f t="shared" si="4"/>
        <v>0</v>
      </c>
      <c r="G8" s="190">
        <f>F8*'PDA Numbers'!K11</f>
        <v>0</v>
      </c>
      <c r="H8" s="191">
        <f>'PDA Numbers'!Q11</f>
        <v>0</v>
      </c>
      <c r="I8" s="187">
        <f t="shared" si="5"/>
        <v>0</v>
      </c>
      <c r="J8" s="188">
        <f>I8*'Cost Estimates'!C10</f>
        <v>0</v>
      </c>
      <c r="K8" s="192">
        <f>'PDA Numbers'!R11</f>
        <v>0</v>
      </c>
      <c r="L8" s="193">
        <f t="shared" si="0"/>
        <v>0</v>
      </c>
      <c r="M8" s="194">
        <f>L8*'Cost Estimates'!C11</f>
        <v>0</v>
      </c>
      <c r="N8" s="195">
        <f>'PDA Numbers'!S11</f>
        <v>0</v>
      </c>
      <c r="O8" s="187">
        <f t="shared" si="6"/>
        <v>0</v>
      </c>
      <c r="P8" s="190">
        <f>O8*'Cost Estimates'!C12</f>
        <v>0</v>
      </c>
      <c r="Q8" s="196">
        <f>'PDA Numbers'!T11</f>
        <v>0</v>
      </c>
      <c r="R8" s="187">
        <f t="shared" si="7"/>
        <v>0</v>
      </c>
      <c r="S8" s="190" t="e">
        <f>R8*'Cost Estimates'!C14</f>
        <v>#DIV/0!</v>
      </c>
      <c r="T8" s="181" t="e">
        <f t="shared" si="8"/>
        <v>#DIV/0!</v>
      </c>
      <c r="U8" s="196">
        <f>'PDA Numbers'!U11</f>
        <v>0</v>
      </c>
      <c r="V8" s="187">
        <f t="shared" si="1"/>
        <v>0</v>
      </c>
      <c r="W8" s="188">
        <f>V8*'Cost Estimates'!C20</f>
        <v>0</v>
      </c>
      <c r="X8" s="195">
        <f>'PDA Numbers'!V11</f>
        <v>0</v>
      </c>
      <c r="Y8" s="187">
        <f t="shared" si="9"/>
        <v>0</v>
      </c>
      <c r="Z8" s="190">
        <f>Y8*'Cost Estimates'!C21</f>
        <v>0</v>
      </c>
      <c r="AA8" s="197">
        <f t="shared" si="10"/>
        <v>0</v>
      </c>
      <c r="AB8" s="198">
        <f t="shared" si="11"/>
        <v>0</v>
      </c>
      <c r="AC8" s="198">
        <f t="shared" si="12"/>
        <v>0</v>
      </c>
      <c r="AD8" s="184" t="e">
        <f t="shared" si="2"/>
        <v>#DIV/0!</v>
      </c>
    </row>
    <row r="9" spans="1:30" ht="15.5" x14ac:dyDescent="0.35">
      <c r="A9" s="186">
        <f>'PDA Numbers'!A12</f>
        <v>0</v>
      </c>
      <c r="B9" s="238">
        <f>'PDA Numbers'!Z12</f>
        <v>0</v>
      </c>
      <c r="C9" s="187">
        <f t="shared" si="3"/>
        <v>0</v>
      </c>
      <c r="D9" s="188">
        <f>C9*'PDA Numbers'!K12</f>
        <v>0</v>
      </c>
      <c r="E9" s="189">
        <f>'PDA Numbers'!X12</f>
        <v>0</v>
      </c>
      <c r="F9" s="187">
        <f t="shared" si="4"/>
        <v>0</v>
      </c>
      <c r="G9" s="190">
        <f>F9*'PDA Numbers'!K12</f>
        <v>0</v>
      </c>
      <c r="H9" s="191">
        <f>'PDA Numbers'!Q12</f>
        <v>0</v>
      </c>
      <c r="I9" s="187">
        <f t="shared" si="5"/>
        <v>0</v>
      </c>
      <c r="J9" s="188">
        <f>I9*'Cost Estimates'!C10</f>
        <v>0</v>
      </c>
      <c r="K9" s="192">
        <f>'PDA Numbers'!R12</f>
        <v>0</v>
      </c>
      <c r="L9" s="193">
        <f t="shared" si="0"/>
        <v>0</v>
      </c>
      <c r="M9" s="194">
        <f>L9*'Cost Estimates'!C11</f>
        <v>0</v>
      </c>
      <c r="N9" s="195">
        <f>'PDA Numbers'!S12</f>
        <v>0</v>
      </c>
      <c r="O9" s="187">
        <f t="shared" si="6"/>
        <v>0</v>
      </c>
      <c r="P9" s="190">
        <f>O9*'Cost Estimates'!C12</f>
        <v>0</v>
      </c>
      <c r="Q9" s="196">
        <f>'PDA Numbers'!T12</f>
        <v>0</v>
      </c>
      <c r="R9" s="187">
        <f t="shared" si="7"/>
        <v>0</v>
      </c>
      <c r="S9" s="190" t="e">
        <f>R9*'Cost Estimates'!C14</f>
        <v>#DIV/0!</v>
      </c>
      <c r="T9" s="181" t="e">
        <f t="shared" si="8"/>
        <v>#DIV/0!</v>
      </c>
      <c r="U9" s="196">
        <f>'PDA Numbers'!U12</f>
        <v>0</v>
      </c>
      <c r="V9" s="187">
        <f t="shared" si="1"/>
        <v>0</v>
      </c>
      <c r="W9" s="188">
        <f>V9*'Cost Estimates'!C20</f>
        <v>0</v>
      </c>
      <c r="X9" s="195">
        <f>'PDA Numbers'!V12</f>
        <v>0</v>
      </c>
      <c r="Y9" s="187">
        <f t="shared" si="9"/>
        <v>0</v>
      </c>
      <c r="Z9" s="190">
        <f>Y9*'Cost Estimates'!C21</f>
        <v>0</v>
      </c>
      <c r="AA9" s="197">
        <f t="shared" si="10"/>
        <v>0</v>
      </c>
      <c r="AB9" s="198">
        <f t="shared" si="11"/>
        <v>0</v>
      </c>
      <c r="AC9" s="198">
        <f t="shared" si="12"/>
        <v>0</v>
      </c>
      <c r="AD9" s="184" t="e">
        <f t="shared" si="2"/>
        <v>#DIV/0!</v>
      </c>
    </row>
    <row r="10" spans="1:30" ht="15.5" x14ac:dyDescent="0.35">
      <c r="A10" s="186">
        <f>'PDA Numbers'!A13</f>
        <v>0</v>
      </c>
      <c r="B10" s="238">
        <f>'PDA Numbers'!Z13</f>
        <v>0</v>
      </c>
      <c r="C10" s="187">
        <f t="shared" si="3"/>
        <v>0</v>
      </c>
      <c r="D10" s="188">
        <f>C10*'PDA Numbers'!K13</f>
        <v>0</v>
      </c>
      <c r="E10" s="189">
        <f>'PDA Numbers'!X13</f>
        <v>0</v>
      </c>
      <c r="F10" s="187">
        <f t="shared" si="4"/>
        <v>0</v>
      </c>
      <c r="G10" s="190">
        <f>F10*'PDA Numbers'!K13</f>
        <v>0</v>
      </c>
      <c r="H10" s="191">
        <f>'PDA Numbers'!Q13</f>
        <v>0</v>
      </c>
      <c r="I10" s="187">
        <f t="shared" si="5"/>
        <v>0</v>
      </c>
      <c r="J10" s="188">
        <f>I10*'Cost Estimates'!C10</f>
        <v>0</v>
      </c>
      <c r="K10" s="192">
        <f>'PDA Numbers'!R13</f>
        <v>0</v>
      </c>
      <c r="L10" s="193">
        <f t="shared" si="0"/>
        <v>0</v>
      </c>
      <c r="M10" s="194">
        <f>L10*'Cost Estimates'!C11</f>
        <v>0</v>
      </c>
      <c r="N10" s="195">
        <f>'PDA Numbers'!S13</f>
        <v>0</v>
      </c>
      <c r="O10" s="187">
        <f t="shared" si="6"/>
        <v>0</v>
      </c>
      <c r="P10" s="190">
        <f>O10*'Cost Estimates'!C12</f>
        <v>0</v>
      </c>
      <c r="Q10" s="196">
        <f>'PDA Numbers'!T13</f>
        <v>0</v>
      </c>
      <c r="R10" s="187">
        <f t="shared" si="7"/>
        <v>0</v>
      </c>
      <c r="S10" s="190" t="e">
        <f>R10*'Cost Estimates'!C14</f>
        <v>#DIV/0!</v>
      </c>
      <c r="T10" s="181" t="e">
        <f t="shared" si="8"/>
        <v>#DIV/0!</v>
      </c>
      <c r="U10" s="196">
        <f>'PDA Numbers'!U13</f>
        <v>0</v>
      </c>
      <c r="V10" s="187">
        <f t="shared" si="1"/>
        <v>0</v>
      </c>
      <c r="W10" s="188">
        <f>V10*'Cost Estimates'!C20</f>
        <v>0</v>
      </c>
      <c r="X10" s="195">
        <f>'PDA Numbers'!V13</f>
        <v>0</v>
      </c>
      <c r="Y10" s="187">
        <f t="shared" si="9"/>
        <v>0</v>
      </c>
      <c r="Z10" s="190">
        <f>Y10*'Cost Estimates'!C21</f>
        <v>0</v>
      </c>
      <c r="AA10" s="197">
        <f t="shared" si="10"/>
        <v>0</v>
      </c>
      <c r="AB10" s="198">
        <f t="shared" si="11"/>
        <v>0</v>
      </c>
      <c r="AC10" s="198">
        <f t="shared" si="12"/>
        <v>0</v>
      </c>
      <c r="AD10" s="184" t="e">
        <f t="shared" si="2"/>
        <v>#DIV/0!</v>
      </c>
    </row>
    <row r="11" spans="1:30" ht="15.5" x14ac:dyDescent="0.35">
      <c r="A11" s="186">
        <f>'PDA Numbers'!A14</f>
        <v>0</v>
      </c>
      <c r="B11" s="238">
        <f>'PDA Numbers'!Z14</f>
        <v>0</v>
      </c>
      <c r="C11" s="187">
        <f t="shared" si="3"/>
        <v>0</v>
      </c>
      <c r="D11" s="188">
        <f>C11*'PDA Numbers'!K14</f>
        <v>0</v>
      </c>
      <c r="E11" s="189">
        <f>'PDA Numbers'!X14</f>
        <v>0</v>
      </c>
      <c r="F11" s="187">
        <f t="shared" si="4"/>
        <v>0</v>
      </c>
      <c r="G11" s="190">
        <f>F11*'PDA Numbers'!K14</f>
        <v>0</v>
      </c>
      <c r="H11" s="191">
        <f>'PDA Numbers'!Q14</f>
        <v>0</v>
      </c>
      <c r="I11" s="187">
        <f t="shared" si="5"/>
        <v>0</v>
      </c>
      <c r="J11" s="188">
        <f>I11*'Cost Estimates'!C10</f>
        <v>0</v>
      </c>
      <c r="K11" s="192">
        <f>'PDA Numbers'!R14</f>
        <v>0</v>
      </c>
      <c r="L11" s="193">
        <f t="shared" si="0"/>
        <v>0</v>
      </c>
      <c r="M11" s="194">
        <f>L11*'Cost Estimates'!C11</f>
        <v>0</v>
      </c>
      <c r="N11" s="195">
        <f>'PDA Numbers'!S14</f>
        <v>0</v>
      </c>
      <c r="O11" s="187">
        <f t="shared" si="6"/>
        <v>0</v>
      </c>
      <c r="P11" s="190">
        <f>O11*'Cost Estimates'!C12</f>
        <v>0</v>
      </c>
      <c r="Q11" s="196">
        <f>'PDA Numbers'!T14</f>
        <v>0</v>
      </c>
      <c r="R11" s="187">
        <f t="shared" si="7"/>
        <v>0</v>
      </c>
      <c r="S11" s="190" t="e">
        <f>R11*'Cost Estimates'!C14</f>
        <v>#DIV/0!</v>
      </c>
      <c r="T11" s="181" t="e">
        <f t="shared" si="8"/>
        <v>#DIV/0!</v>
      </c>
      <c r="U11" s="196">
        <f>'PDA Numbers'!U14</f>
        <v>0</v>
      </c>
      <c r="V11" s="187">
        <f t="shared" si="1"/>
        <v>0</v>
      </c>
      <c r="W11" s="188">
        <f>V11*'Cost Estimates'!C20</f>
        <v>0</v>
      </c>
      <c r="X11" s="195">
        <f>'PDA Numbers'!V14</f>
        <v>0</v>
      </c>
      <c r="Y11" s="187">
        <f t="shared" si="9"/>
        <v>0</v>
      </c>
      <c r="Z11" s="190">
        <f>Y11*'Cost Estimates'!C21</f>
        <v>0</v>
      </c>
      <c r="AA11" s="197">
        <f t="shared" si="10"/>
        <v>0</v>
      </c>
      <c r="AB11" s="198">
        <f t="shared" si="11"/>
        <v>0</v>
      </c>
      <c r="AC11" s="198">
        <f t="shared" si="12"/>
        <v>0</v>
      </c>
      <c r="AD11" s="184" t="e">
        <f t="shared" si="2"/>
        <v>#DIV/0!</v>
      </c>
    </row>
    <row r="12" spans="1:30" ht="15.5" x14ac:dyDescent="0.35">
      <c r="A12" s="186">
        <f>'PDA Numbers'!A15</f>
        <v>0</v>
      </c>
      <c r="B12" s="238">
        <f>'PDA Numbers'!Z15</f>
        <v>0</v>
      </c>
      <c r="C12" s="187">
        <f t="shared" si="3"/>
        <v>0</v>
      </c>
      <c r="D12" s="188">
        <f>C12*'PDA Numbers'!K15</f>
        <v>0</v>
      </c>
      <c r="E12" s="189">
        <f>'PDA Numbers'!X15</f>
        <v>0</v>
      </c>
      <c r="F12" s="187">
        <f t="shared" si="4"/>
        <v>0</v>
      </c>
      <c r="G12" s="190">
        <f>F12*'PDA Numbers'!K15</f>
        <v>0</v>
      </c>
      <c r="H12" s="191">
        <f>'PDA Numbers'!Q15</f>
        <v>0</v>
      </c>
      <c r="I12" s="187">
        <f t="shared" si="5"/>
        <v>0</v>
      </c>
      <c r="J12" s="188">
        <f>I12*'Cost Estimates'!C10</f>
        <v>0</v>
      </c>
      <c r="K12" s="192">
        <f>'PDA Numbers'!R15</f>
        <v>0</v>
      </c>
      <c r="L12" s="193">
        <f t="shared" si="0"/>
        <v>0</v>
      </c>
      <c r="M12" s="194">
        <f>L12*'Cost Estimates'!C11</f>
        <v>0</v>
      </c>
      <c r="N12" s="195">
        <f>'PDA Numbers'!S15</f>
        <v>0</v>
      </c>
      <c r="O12" s="187">
        <f t="shared" si="6"/>
        <v>0</v>
      </c>
      <c r="P12" s="190">
        <f>O12*'Cost Estimates'!C12</f>
        <v>0</v>
      </c>
      <c r="Q12" s="196">
        <f>'PDA Numbers'!T15</f>
        <v>0</v>
      </c>
      <c r="R12" s="187">
        <f t="shared" si="7"/>
        <v>0</v>
      </c>
      <c r="S12" s="190" t="e">
        <f>R12*'Cost Estimates'!C14</f>
        <v>#DIV/0!</v>
      </c>
      <c r="T12" s="181" t="e">
        <f t="shared" si="8"/>
        <v>#DIV/0!</v>
      </c>
      <c r="U12" s="196">
        <f>'PDA Numbers'!U15</f>
        <v>0</v>
      </c>
      <c r="V12" s="187">
        <f t="shared" si="1"/>
        <v>0</v>
      </c>
      <c r="W12" s="188">
        <f>V12*'Cost Estimates'!C20</f>
        <v>0</v>
      </c>
      <c r="X12" s="195">
        <f>'PDA Numbers'!V15</f>
        <v>0</v>
      </c>
      <c r="Y12" s="187">
        <f t="shared" si="9"/>
        <v>0</v>
      </c>
      <c r="Z12" s="190">
        <f>Y12*'Cost Estimates'!C21</f>
        <v>0</v>
      </c>
      <c r="AA12" s="197">
        <f t="shared" si="10"/>
        <v>0</v>
      </c>
      <c r="AB12" s="198">
        <f t="shared" si="11"/>
        <v>0</v>
      </c>
      <c r="AC12" s="198">
        <f t="shared" si="12"/>
        <v>0</v>
      </c>
      <c r="AD12" s="184" t="e">
        <f t="shared" si="2"/>
        <v>#DIV/0!</v>
      </c>
    </row>
    <row r="13" spans="1:30" ht="15.5" x14ac:dyDescent="0.35">
      <c r="A13" s="186">
        <f>'PDA Numbers'!A16</f>
        <v>0</v>
      </c>
      <c r="B13" s="238">
        <f>'PDA Numbers'!Z16</f>
        <v>0</v>
      </c>
      <c r="C13" s="187">
        <f t="shared" si="3"/>
        <v>0</v>
      </c>
      <c r="D13" s="188">
        <f>C13*'PDA Numbers'!K16</f>
        <v>0</v>
      </c>
      <c r="E13" s="189">
        <f>'PDA Numbers'!X16</f>
        <v>0</v>
      </c>
      <c r="F13" s="187">
        <f t="shared" si="4"/>
        <v>0</v>
      </c>
      <c r="G13" s="190">
        <f>F13*'PDA Numbers'!K16</f>
        <v>0</v>
      </c>
      <c r="H13" s="191">
        <f>'PDA Numbers'!Q16</f>
        <v>0</v>
      </c>
      <c r="I13" s="187">
        <f t="shared" si="5"/>
        <v>0</v>
      </c>
      <c r="J13" s="188">
        <f>I13*'Cost Estimates'!C10</f>
        <v>0</v>
      </c>
      <c r="K13" s="192">
        <f>'PDA Numbers'!R16</f>
        <v>0</v>
      </c>
      <c r="L13" s="193">
        <f t="shared" si="0"/>
        <v>0</v>
      </c>
      <c r="M13" s="194">
        <f>L13*'Cost Estimates'!C11</f>
        <v>0</v>
      </c>
      <c r="N13" s="195">
        <f>'PDA Numbers'!S16</f>
        <v>0</v>
      </c>
      <c r="O13" s="187">
        <f t="shared" si="6"/>
        <v>0</v>
      </c>
      <c r="P13" s="190">
        <f>O13*'Cost Estimates'!C12</f>
        <v>0</v>
      </c>
      <c r="Q13" s="196">
        <f>'PDA Numbers'!T16</f>
        <v>0</v>
      </c>
      <c r="R13" s="187">
        <f t="shared" si="7"/>
        <v>0</v>
      </c>
      <c r="S13" s="190" t="e">
        <f>R13*'Cost Estimates'!C14</f>
        <v>#DIV/0!</v>
      </c>
      <c r="T13" s="181" t="e">
        <f t="shared" si="8"/>
        <v>#DIV/0!</v>
      </c>
      <c r="U13" s="196">
        <f>'PDA Numbers'!U16</f>
        <v>0</v>
      </c>
      <c r="V13" s="187">
        <f t="shared" si="1"/>
        <v>0</v>
      </c>
      <c r="W13" s="188">
        <f>V13*'Cost Estimates'!C20</f>
        <v>0</v>
      </c>
      <c r="X13" s="195">
        <f>'PDA Numbers'!V16</f>
        <v>0</v>
      </c>
      <c r="Y13" s="187">
        <f t="shared" si="9"/>
        <v>0</v>
      </c>
      <c r="Z13" s="190">
        <f>Y13*'Cost Estimates'!C21</f>
        <v>0</v>
      </c>
      <c r="AA13" s="197">
        <f t="shared" si="10"/>
        <v>0</v>
      </c>
      <c r="AB13" s="198">
        <f t="shared" si="11"/>
        <v>0</v>
      </c>
      <c r="AC13" s="198">
        <f t="shared" si="12"/>
        <v>0</v>
      </c>
      <c r="AD13" s="184" t="e">
        <f t="shared" si="2"/>
        <v>#DIV/0!</v>
      </c>
    </row>
    <row r="14" spans="1:30" ht="15.5" x14ac:dyDescent="0.35">
      <c r="A14" s="186">
        <f>'PDA Numbers'!A17</f>
        <v>0</v>
      </c>
      <c r="B14" s="238">
        <f>'PDA Numbers'!Z17</f>
        <v>0</v>
      </c>
      <c r="C14" s="187">
        <f t="shared" si="3"/>
        <v>0</v>
      </c>
      <c r="D14" s="188">
        <f>C14*'PDA Numbers'!K17</f>
        <v>0</v>
      </c>
      <c r="E14" s="189">
        <f>'PDA Numbers'!X17</f>
        <v>0</v>
      </c>
      <c r="F14" s="187">
        <f t="shared" si="4"/>
        <v>0</v>
      </c>
      <c r="G14" s="190">
        <f>F14*'PDA Numbers'!K17</f>
        <v>0</v>
      </c>
      <c r="H14" s="191">
        <f>'PDA Numbers'!Q17</f>
        <v>0</v>
      </c>
      <c r="I14" s="187">
        <f t="shared" si="5"/>
        <v>0</v>
      </c>
      <c r="J14" s="188">
        <f>I14*'Cost Estimates'!C10</f>
        <v>0</v>
      </c>
      <c r="K14" s="192">
        <f>'PDA Numbers'!R17</f>
        <v>0</v>
      </c>
      <c r="L14" s="193">
        <f t="shared" si="0"/>
        <v>0</v>
      </c>
      <c r="M14" s="194">
        <f>L14*'Cost Estimates'!C11</f>
        <v>0</v>
      </c>
      <c r="N14" s="195">
        <f>'PDA Numbers'!S17</f>
        <v>0</v>
      </c>
      <c r="O14" s="187">
        <f t="shared" si="6"/>
        <v>0</v>
      </c>
      <c r="P14" s="190">
        <f>O14*'Cost Estimates'!C12</f>
        <v>0</v>
      </c>
      <c r="Q14" s="196">
        <f>'PDA Numbers'!T17</f>
        <v>0</v>
      </c>
      <c r="R14" s="187">
        <f t="shared" si="7"/>
        <v>0</v>
      </c>
      <c r="S14" s="190" t="e">
        <f>R14*'Cost Estimates'!C14</f>
        <v>#DIV/0!</v>
      </c>
      <c r="T14" s="181" t="e">
        <f t="shared" si="8"/>
        <v>#DIV/0!</v>
      </c>
      <c r="U14" s="196">
        <f>'PDA Numbers'!U17</f>
        <v>0</v>
      </c>
      <c r="V14" s="187">
        <f t="shared" si="1"/>
        <v>0</v>
      </c>
      <c r="W14" s="188">
        <f>V14*'Cost Estimates'!C20</f>
        <v>0</v>
      </c>
      <c r="X14" s="195">
        <f>'PDA Numbers'!V17</f>
        <v>0</v>
      </c>
      <c r="Y14" s="187">
        <f t="shared" si="9"/>
        <v>0</v>
      </c>
      <c r="Z14" s="190">
        <f>Y14*'Cost Estimates'!C21</f>
        <v>0</v>
      </c>
      <c r="AA14" s="197">
        <f t="shared" si="10"/>
        <v>0</v>
      </c>
      <c r="AB14" s="198">
        <f t="shared" si="11"/>
        <v>0</v>
      </c>
      <c r="AC14" s="198">
        <f t="shared" si="12"/>
        <v>0</v>
      </c>
      <c r="AD14" s="184" t="e">
        <f t="shared" si="2"/>
        <v>#DIV/0!</v>
      </c>
    </row>
    <row r="15" spans="1:30" ht="15.5" x14ac:dyDescent="0.35">
      <c r="A15" s="186">
        <f>'PDA Numbers'!A18</f>
        <v>0</v>
      </c>
      <c r="B15" s="238">
        <f>'PDA Numbers'!Z18</f>
        <v>0</v>
      </c>
      <c r="C15" s="187">
        <f t="shared" si="3"/>
        <v>0</v>
      </c>
      <c r="D15" s="188">
        <f>C15*'PDA Numbers'!K18</f>
        <v>0</v>
      </c>
      <c r="E15" s="189">
        <f>'PDA Numbers'!X18</f>
        <v>0</v>
      </c>
      <c r="F15" s="187">
        <f t="shared" si="4"/>
        <v>0</v>
      </c>
      <c r="G15" s="190">
        <f>F15*'PDA Numbers'!K18</f>
        <v>0</v>
      </c>
      <c r="H15" s="191">
        <f>'PDA Numbers'!Q18</f>
        <v>0</v>
      </c>
      <c r="I15" s="187">
        <f t="shared" si="5"/>
        <v>0</v>
      </c>
      <c r="J15" s="188">
        <f>I15*'Cost Estimates'!C10</f>
        <v>0</v>
      </c>
      <c r="K15" s="192">
        <f>'PDA Numbers'!R18</f>
        <v>0</v>
      </c>
      <c r="L15" s="193">
        <f t="shared" si="0"/>
        <v>0</v>
      </c>
      <c r="M15" s="194">
        <f>L15*'Cost Estimates'!C11</f>
        <v>0</v>
      </c>
      <c r="N15" s="195">
        <f>'PDA Numbers'!S18</f>
        <v>0</v>
      </c>
      <c r="O15" s="187">
        <f t="shared" si="6"/>
        <v>0</v>
      </c>
      <c r="P15" s="190">
        <f>O15*'Cost Estimates'!C12</f>
        <v>0</v>
      </c>
      <c r="Q15" s="196">
        <f>'PDA Numbers'!T18</f>
        <v>0</v>
      </c>
      <c r="R15" s="187">
        <f t="shared" si="7"/>
        <v>0</v>
      </c>
      <c r="S15" s="190" t="e">
        <f>R15*'Cost Estimates'!C14</f>
        <v>#DIV/0!</v>
      </c>
      <c r="T15" s="181" t="e">
        <f t="shared" si="8"/>
        <v>#DIV/0!</v>
      </c>
      <c r="U15" s="196">
        <f>'PDA Numbers'!U18</f>
        <v>0</v>
      </c>
      <c r="V15" s="187">
        <f t="shared" si="1"/>
        <v>0</v>
      </c>
      <c r="W15" s="188">
        <f>V15*'Cost Estimates'!C20</f>
        <v>0</v>
      </c>
      <c r="X15" s="195">
        <f>'PDA Numbers'!V18</f>
        <v>0</v>
      </c>
      <c r="Y15" s="187">
        <f t="shared" si="9"/>
        <v>0</v>
      </c>
      <c r="Z15" s="190">
        <f>Y15*'Cost Estimates'!C21</f>
        <v>0</v>
      </c>
      <c r="AA15" s="197">
        <f t="shared" si="10"/>
        <v>0</v>
      </c>
      <c r="AB15" s="198">
        <f t="shared" si="11"/>
        <v>0</v>
      </c>
      <c r="AC15" s="198">
        <f t="shared" si="12"/>
        <v>0</v>
      </c>
      <c r="AD15" s="184" t="e">
        <f t="shared" si="2"/>
        <v>#DIV/0!</v>
      </c>
    </row>
    <row r="16" spans="1:30" ht="15.5" x14ac:dyDescent="0.35">
      <c r="A16" s="186">
        <f>'PDA Numbers'!A19</f>
        <v>0</v>
      </c>
      <c r="B16" s="238">
        <f>'PDA Numbers'!Z19</f>
        <v>0</v>
      </c>
      <c r="C16" s="187">
        <f t="shared" si="3"/>
        <v>0</v>
      </c>
      <c r="D16" s="188">
        <f>C16*'PDA Numbers'!K19</f>
        <v>0</v>
      </c>
      <c r="E16" s="189">
        <f>'PDA Numbers'!X19</f>
        <v>0</v>
      </c>
      <c r="F16" s="187">
        <f t="shared" si="4"/>
        <v>0</v>
      </c>
      <c r="G16" s="190">
        <f>F16*'PDA Numbers'!K19</f>
        <v>0</v>
      </c>
      <c r="H16" s="191">
        <f>'PDA Numbers'!Q19</f>
        <v>0</v>
      </c>
      <c r="I16" s="187">
        <f t="shared" si="5"/>
        <v>0</v>
      </c>
      <c r="J16" s="188">
        <f>I16*'Cost Estimates'!C10</f>
        <v>0</v>
      </c>
      <c r="K16" s="192">
        <f>'PDA Numbers'!R19</f>
        <v>0</v>
      </c>
      <c r="L16" s="193">
        <f t="shared" si="0"/>
        <v>0</v>
      </c>
      <c r="M16" s="194">
        <f>L16*'Cost Estimates'!C11</f>
        <v>0</v>
      </c>
      <c r="N16" s="195">
        <f>'PDA Numbers'!S19</f>
        <v>0</v>
      </c>
      <c r="O16" s="187">
        <f t="shared" si="6"/>
        <v>0</v>
      </c>
      <c r="P16" s="190">
        <f>O16*'Cost Estimates'!C12</f>
        <v>0</v>
      </c>
      <c r="Q16" s="196">
        <f>'PDA Numbers'!T19</f>
        <v>0</v>
      </c>
      <c r="R16" s="187">
        <f t="shared" si="7"/>
        <v>0</v>
      </c>
      <c r="S16" s="190" t="e">
        <f>R16*'Cost Estimates'!C14</f>
        <v>#DIV/0!</v>
      </c>
      <c r="T16" s="181" t="e">
        <f t="shared" si="8"/>
        <v>#DIV/0!</v>
      </c>
      <c r="U16" s="196">
        <f>'PDA Numbers'!U19</f>
        <v>0</v>
      </c>
      <c r="V16" s="187">
        <f t="shared" si="1"/>
        <v>0</v>
      </c>
      <c r="W16" s="188">
        <f>V16*'Cost Estimates'!C20</f>
        <v>0</v>
      </c>
      <c r="X16" s="195">
        <f>'PDA Numbers'!V19</f>
        <v>0</v>
      </c>
      <c r="Y16" s="187">
        <f t="shared" si="9"/>
        <v>0</v>
      </c>
      <c r="Z16" s="190">
        <f>Y16*'Cost Estimates'!C21</f>
        <v>0</v>
      </c>
      <c r="AA16" s="197">
        <f t="shared" si="10"/>
        <v>0</v>
      </c>
      <c r="AB16" s="198">
        <f t="shared" si="11"/>
        <v>0</v>
      </c>
      <c r="AC16" s="198">
        <f t="shared" si="12"/>
        <v>0</v>
      </c>
      <c r="AD16" s="184" t="e">
        <f t="shared" si="2"/>
        <v>#DIV/0!</v>
      </c>
    </row>
    <row r="17" spans="1:30" ht="15.5" x14ac:dyDescent="0.35">
      <c r="A17" s="186">
        <f>'PDA Numbers'!A20</f>
        <v>0</v>
      </c>
      <c r="B17" s="238">
        <f>'PDA Numbers'!Z20</f>
        <v>0</v>
      </c>
      <c r="C17" s="187">
        <f t="shared" si="3"/>
        <v>0</v>
      </c>
      <c r="D17" s="188">
        <f>C17*'PDA Numbers'!K20</f>
        <v>0</v>
      </c>
      <c r="E17" s="189">
        <f>'PDA Numbers'!X20</f>
        <v>0</v>
      </c>
      <c r="F17" s="187">
        <f t="shared" si="4"/>
        <v>0</v>
      </c>
      <c r="G17" s="190">
        <f>F17*'PDA Numbers'!K20</f>
        <v>0</v>
      </c>
      <c r="H17" s="191">
        <f>'PDA Numbers'!Q20</f>
        <v>0</v>
      </c>
      <c r="I17" s="187">
        <f t="shared" si="5"/>
        <v>0</v>
      </c>
      <c r="J17" s="188">
        <f>I17*'Cost Estimates'!C10</f>
        <v>0</v>
      </c>
      <c r="K17" s="192">
        <f>'PDA Numbers'!R20</f>
        <v>0</v>
      </c>
      <c r="L17" s="193">
        <f t="shared" si="0"/>
        <v>0</v>
      </c>
      <c r="M17" s="194">
        <f>L17*'Cost Estimates'!C11</f>
        <v>0</v>
      </c>
      <c r="N17" s="195">
        <f>'PDA Numbers'!S20</f>
        <v>0</v>
      </c>
      <c r="O17" s="187">
        <f t="shared" si="6"/>
        <v>0</v>
      </c>
      <c r="P17" s="190">
        <f>O17*'Cost Estimates'!C12</f>
        <v>0</v>
      </c>
      <c r="Q17" s="196">
        <f>'PDA Numbers'!T20</f>
        <v>0</v>
      </c>
      <c r="R17" s="187">
        <f t="shared" si="7"/>
        <v>0</v>
      </c>
      <c r="S17" s="190" t="e">
        <f>R17*'Cost Estimates'!C14</f>
        <v>#DIV/0!</v>
      </c>
      <c r="T17" s="181" t="e">
        <f t="shared" si="8"/>
        <v>#DIV/0!</v>
      </c>
      <c r="U17" s="196">
        <f>'PDA Numbers'!U20</f>
        <v>0</v>
      </c>
      <c r="V17" s="187">
        <f t="shared" si="1"/>
        <v>0</v>
      </c>
      <c r="W17" s="188">
        <f>V17*'Cost Estimates'!C20</f>
        <v>0</v>
      </c>
      <c r="X17" s="195">
        <f>'PDA Numbers'!V20</f>
        <v>0</v>
      </c>
      <c r="Y17" s="187">
        <f t="shared" si="9"/>
        <v>0</v>
      </c>
      <c r="Z17" s="190">
        <f>Y17*'Cost Estimates'!C21</f>
        <v>0</v>
      </c>
      <c r="AA17" s="197">
        <f t="shared" si="10"/>
        <v>0</v>
      </c>
      <c r="AB17" s="198">
        <f t="shared" si="11"/>
        <v>0</v>
      </c>
      <c r="AC17" s="198">
        <f t="shared" si="12"/>
        <v>0</v>
      </c>
      <c r="AD17" s="184" t="e">
        <f t="shared" si="2"/>
        <v>#DIV/0!</v>
      </c>
    </row>
    <row r="18" spans="1:30" ht="15.5" x14ac:dyDescent="0.35">
      <c r="A18" s="186">
        <f>'PDA Numbers'!A21</f>
        <v>0</v>
      </c>
      <c r="B18" s="238">
        <f>'PDA Numbers'!Z21</f>
        <v>0</v>
      </c>
      <c r="C18" s="187">
        <f t="shared" si="3"/>
        <v>0</v>
      </c>
      <c r="D18" s="188">
        <f>C18*'PDA Numbers'!K21</f>
        <v>0</v>
      </c>
      <c r="E18" s="189">
        <f>'PDA Numbers'!X21</f>
        <v>0</v>
      </c>
      <c r="F18" s="187">
        <f t="shared" si="4"/>
        <v>0</v>
      </c>
      <c r="G18" s="190">
        <f>F18*'PDA Numbers'!K21</f>
        <v>0</v>
      </c>
      <c r="H18" s="191">
        <f>'PDA Numbers'!Q21</f>
        <v>0</v>
      </c>
      <c r="I18" s="187">
        <f t="shared" si="5"/>
        <v>0</v>
      </c>
      <c r="J18" s="188">
        <f>I18*'Cost Estimates'!C10</f>
        <v>0</v>
      </c>
      <c r="K18" s="192">
        <f>'PDA Numbers'!R21</f>
        <v>0</v>
      </c>
      <c r="L18" s="193">
        <f t="shared" si="0"/>
        <v>0</v>
      </c>
      <c r="M18" s="194">
        <f>L18*'Cost Estimates'!C11</f>
        <v>0</v>
      </c>
      <c r="N18" s="195">
        <f>'PDA Numbers'!S21</f>
        <v>0</v>
      </c>
      <c r="O18" s="187">
        <f t="shared" si="6"/>
        <v>0</v>
      </c>
      <c r="P18" s="190">
        <f>O18*'Cost Estimates'!C12</f>
        <v>0</v>
      </c>
      <c r="Q18" s="196">
        <f>'PDA Numbers'!T21</f>
        <v>0</v>
      </c>
      <c r="R18" s="187">
        <f t="shared" si="7"/>
        <v>0</v>
      </c>
      <c r="S18" s="190" t="e">
        <f>R18*'Cost Estimates'!C14</f>
        <v>#DIV/0!</v>
      </c>
      <c r="T18" s="181" t="e">
        <f t="shared" si="8"/>
        <v>#DIV/0!</v>
      </c>
      <c r="U18" s="196">
        <f>'PDA Numbers'!U21</f>
        <v>0</v>
      </c>
      <c r="V18" s="187">
        <f t="shared" si="1"/>
        <v>0</v>
      </c>
      <c r="W18" s="188">
        <f>V18*'Cost Estimates'!C20</f>
        <v>0</v>
      </c>
      <c r="X18" s="195">
        <f>'PDA Numbers'!V21</f>
        <v>0</v>
      </c>
      <c r="Y18" s="187">
        <f t="shared" si="9"/>
        <v>0</v>
      </c>
      <c r="Z18" s="190">
        <f>Y18*'Cost Estimates'!C21</f>
        <v>0</v>
      </c>
      <c r="AA18" s="197">
        <f t="shared" si="10"/>
        <v>0</v>
      </c>
      <c r="AB18" s="198">
        <f t="shared" si="11"/>
        <v>0</v>
      </c>
      <c r="AC18" s="198">
        <f t="shared" si="12"/>
        <v>0</v>
      </c>
      <c r="AD18" s="184" t="e">
        <f t="shared" si="2"/>
        <v>#DIV/0!</v>
      </c>
    </row>
    <row r="19" spans="1:30" ht="15.5" x14ac:dyDescent="0.35">
      <c r="A19" s="186">
        <f>'PDA Numbers'!A22</f>
        <v>0</v>
      </c>
      <c r="B19" s="238">
        <f>'PDA Numbers'!Z22</f>
        <v>0</v>
      </c>
      <c r="C19" s="187">
        <f t="shared" si="3"/>
        <v>0</v>
      </c>
      <c r="D19" s="188">
        <f>C19*'PDA Numbers'!K22</f>
        <v>0</v>
      </c>
      <c r="E19" s="189">
        <f>'PDA Numbers'!X22</f>
        <v>0</v>
      </c>
      <c r="F19" s="187">
        <f t="shared" si="4"/>
        <v>0</v>
      </c>
      <c r="G19" s="190">
        <f>F19*'PDA Numbers'!K22</f>
        <v>0</v>
      </c>
      <c r="H19" s="191">
        <f>'PDA Numbers'!Q22</f>
        <v>0</v>
      </c>
      <c r="I19" s="187">
        <f t="shared" si="5"/>
        <v>0</v>
      </c>
      <c r="J19" s="188">
        <f>I19*'Cost Estimates'!C10</f>
        <v>0</v>
      </c>
      <c r="K19" s="192">
        <f>'PDA Numbers'!R22</f>
        <v>0</v>
      </c>
      <c r="L19" s="193">
        <f t="shared" si="0"/>
        <v>0</v>
      </c>
      <c r="M19" s="194">
        <f>L19*'Cost Estimates'!C11</f>
        <v>0</v>
      </c>
      <c r="N19" s="195">
        <f>'PDA Numbers'!S22</f>
        <v>0</v>
      </c>
      <c r="O19" s="187">
        <f t="shared" si="6"/>
        <v>0</v>
      </c>
      <c r="P19" s="190">
        <f>O19*'Cost Estimates'!C12</f>
        <v>0</v>
      </c>
      <c r="Q19" s="196">
        <f>'PDA Numbers'!T22</f>
        <v>0</v>
      </c>
      <c r="R19" s="187">
        <f t="shared" si="7"/>
        <v>0</v>
      </c>
      <c r="S19" s="190" t="e">
        <f>R19*'Cost Estimates'!C14</f>
        <v>#DIV/0!</v>
      </c>
      <c r="T19" s="181" t="e">
        <f t="shared" si="8"/>
        <v>#DIV/0!</v>
      </c>
      <c r="U19" s="196">
        <f>'PDA Numbers'!U22</f>
        <v>0</v>
      </c>
      <c r="V19" s="187">
        <f t="shared" si="1"/>
        <v>0</v>
      </c>
      <c r="W19" s="188">
        <f>V19*'Cost Estimates'!C20</f>
        <v>0</v>
      </c>
      <c r="X19" s="195">
        <f>'PDA Numbers'!V22</f>
        <v>0</v>
      </c>
      <c r="Y19" s="187">
        <f t="shared" si="9"/>
        <v>0</v>
      </c>
      <c r="Z19" s="190">
        <f>Y19*'Cost Estimates'!C21</f>
        <v>0</v>
      </c>
      <c r="AA19" s="197">
        <f t="shared" si="10"/>
        <v>0</v>
      </c>
      <c r="AB19" s="198">
        <f t="shared" si="11"/>
        <v>0</v>
      </c>
      <c r="AC19" s="198">
        <f t="shared" si="12"/>
        <v>0</v>
      </c>
      <c r="AD19" s="184" t="e">
        <f t="shared" si="2"/>
        <v>#DIV/0!</v>
      </c>
    </row>
    <row r="20" spans="1:30" ht="15.5" x14ac:dyDescent="0.35">
      <c r="A20" s="186">
        <f>'PDA Numbers'!A23</f>
        <v>0</v>
      </c>
      <c r="B20" s="238">
        <f>'PDA Numbers'!Z23</f>
        <v>0</v>
      </c>
      <c r="C20" s="187">
        <f t="shared" si="3"/>
        <v>0</v>
      </c>
      <c r="D20" s="188">
        <f>C20*'PDA Numbers'!K23</f>
        <v>0</v>
      </c>
      <c r="E20" s="189">
        <f>'PDA Numbers'!X23</f>
        <v>0</v>
      </c>
      <c r="F20" s="187">
        <f t="shared" si="4"/>
        <v>0</v>
      </c>
      <c r="G20" s="190">
        <f>F20*'PDA Numbers'!K23</f>
        <v>0</v>
      </c>
      <c r="H20" s="191">
        <f>'PDA Numbers'!Q23</f>
        <v>0</v>
      </c>
      <c r="I20" s="187">
        <f t="shared" si="5"/>
        <v>0</v>
      </c>
      <c r="J20" s="188">
        <f>I20*'Cost Estimates'!C10</f>
        <v>0</v>
      </c>
      <c r="K20" s="192">
        <f>'PDA Numbers'!R23</f>
        <v>0</v>
      </c>
      <c r="L20" s="193">
        <f t="shared" si="0"/>
        <v>0</v>
      </c>
      <c r="M20" s="194">
        <f>L20*'Cost Estimates'!C11</f>
        <v>0</v>
      </c>
      <c r="N20" s="195">
        <f>'PDA Numbers'!S23</f>
        <v>0</v>
      </c>
      <c r="O20" s="187">
        <f t="shared" si="6"/>
        <v>0</v>
      </c>
      <c r="P20" s="190">
        <f>O20*'Cost Estimates'!C12</f>
        <v>0</v>
      </c>
      <c r="Q20" s="196">
        <f>'PDA Numbers'!T23</f>
        <v>0</v>
      </c>
      <c r="R20" s="187">
        <f t="shared" si="7"/>
        <v>0</v>
      </c>
      <c r="S20" s="190" t="e">
        <f>R20*'Cost Estimates'!C14</f>
        <v>#DIV/0!</v>
      </c>
      <c r="T20" s="181" t="e">
        <f t="shared" si="8"/>
        <v>#DIV/0!</v>
      </c>
      <c r="U20" s="196">
        <f>'PDA Numbers'!U23</f>
        <v>0</v>
      </c>
      <c r="V20" s="187">
        <f t="shared" si="1"/>
        <v>0</v>
      </c>
      <c r="W20" s="188">
        <f>V20*'Cost Estimates'!C20</f>
        <v>0</v>
      </c>
      <c r="X20" s="195">
        <f>'PDA Numbers'!V23</f>
        <v>0</v>
      </c>
      <c r="Y20" s="187">
        <f t="shared" si="9"/>
        <v>0</v>
      </c>
      <c r="Z20" s="190">
        <f>Y20*'Cost Estimates'!C21</f>
        <v>0</v>
      </c>
      <c r="AA20" s="197">
        <f t="shared" si="10"/>
        <v>0</v>
      </c>
      <c r="AB20" s="198">
        <f t="shared" si="11"/>
        <v>0</v>
      </c>
      <c r="AC20" s="198">
        <f t="shared" si="12"/>
        <v>0</v>
      </c>
      <c r="AD20" s="184" t="e">
        <f t="shared" si="2"/>
        <v>#DIV/0!</v>
      </c>
    </row>
    <row r="21" spans="1:30" ht="15.5" x14ac:dyDescent="0.35">
      <c r="A21" s="186">
        <f>'PDA Numbers'!A24</f>
        <v>0</v>
      </c>
      <c r="B21" s="238">
        <f>'PDA Numbers'!Z24</f>
        <v>0</v>
      </c>
      <c r="C21" s="187">
        <f t="shared" si="3"/>
        <v>0</v>
      </c>
      <c r="D21" s="188">
        <f>C21*'PDA Numbers'!K24</f>
        <v>0</v>
      </c>
      <c r="E21" s="189">
        <f>'PDA Numbers'!X24</f>
        <v>0</v>
      </c>
      <c r="F21" s="187">
        <f t="shared" si="4"/>
        <v>0</v>
      </c>
      <c r="G21" s="190">
        <f>F21*'PDA Numbers'!K24</f>
        <v>0</v>
      </c>
      <c r="H21" s="191">
        <f>'PDA Numbers'!Q24</f>
        <v>0</v>
      </c>
      <c r="I21" s="187">
        <f t="shared" si="5"/>
        <v>0</v>
      </c>
      <c r="J21" s="188">
        <f>I21*'Cost Estimates'!C10</f>
        <v>0</v>
      </c>
      <c r="K21" s="192">
        <f>'PDA Numbers'!R24</f>
        <v>0</v>
      </c>
      <c r="L21" s="193">
        <f t="shared" si="0"/>
        <v>0</v>
      </c>
      <c r="M21" s="194">
        <f>L21*'Cost Estimates'!C11</f>
        <v>0</v>
      </c>
      <c r="N21" s="195">
        <f>'PDA Numbers'!S24</f>
        <v>0</v>
      </c>
      <c r="O21" s="187">
        <f t="shared" si="6"/>
        <v>0</v>
      </c>
      <c r="P21" s="190">
        <f>O21*'Cost Estimates'!C12</f>
        <v>0</v>
      </c>
      <c r="Q21" s="196">
        <f>'PDA Numbers'!T24</f>
        <v>0</v>
      </c>
      <c r="R21" s="187">
        <f t="shared" si="7"/>
        <v>0</v>
      </c>
      <c r="S21" s="190" t="e">
        <f>R21*'Cost Estimates'!C14</f>
        <v>#DIV/0!</v>
      </c>
      <c r="T21" s="181" t="e">
        <f t="shared" si="8"/>
        <v>#DIV/0!</v>
      </c>
      <c r="U21" s="196">
        <f>'PDA Numbers'!U24</f>
        <v>0</v>
      </c>
      <c r="V21" s="187">
        <f t="shared" si="1"/>
        <v>0</v>
      </c>
      <c r="W21" s="188">
        <f>V21*'Cost Estimates'!C20</f>
        <v>0</v>
      </c>
      <c r="X21" s="195">
        <f>'PDA Numbers'!V24</f>
        <v>0</v>
      </c>
      <c r="Y21" s="187">
        <f t="shared" si="9"/>
        <v>0</v>
      </c>
      <c r="Z21" s="190">
        <f>Y21*'Cost Estimates'!C21</f>
        <v>0</v>
      </c>
      <c r="AA21" s="197">
        <f t="shared" si="10"/>
        <v>0</v>
      </c>
      <c r="AB21" s="198">
        <f t="shared" si="11"/>
        <v>0</v>
      </c>
      <c r="AC21" s="198">
        <f t="shared" si="12"/>
        <v>0</v>
      </c>
      <c r="AD21" s="184" t="e">
        <f t="shared" si="2"/>
        <v>#DIV/0!</v>
      </c>
    </row>
    <row r="22" spans="1:30" ht="15.5" x14ac:dyDescent="0.35">
      <c r="A22" s="186">
        <f>'PDA Numbers'!A25</f>
        <v>0</v>
      </c>
      <c r="B22" s="238">
        <f>'PDA Numbers'!Z25</f>
        <v>0</v>
      </c>
      <c r="C22" s="187">
        <f t="shared" si="3"/>
        <v>0</v>
      </c>
      <c r="D22" s="188">
        <f>C22*'PDA Numbers'!K25</f>
        <v>0</v>
      </c>
      <c r="E22" s="189">
        <f>'PDA Numbers'!X25</f>
        <v>0</v>
      </c>
      <c r="F22" s="187">
        <f t="shared" si="4"/>
        <v>0</v>
      </c>
      <c r="G22" s="190">
        <f>F22*'PDA Numbers'!K25</f>
        <v>0</v>
      </c>
      <c r="H22" s="191">
        <f>'PDA Numbers'!Q25</f>
        <v>0</v>
      </c>
      <c r="I22" s="187">
        <f t="shared" si="5"/>
        <v>0</v>
      </c>
      <c r="J22" s="188">
        <f>I22*'Cost Estimates'!C10</f>
        <v>0</v>
      </c>
      <c r="K22" s="192">
        <f>'PDA Numbers'!R25</f>
        <v>0</v>
      </c>
      <c r="L22" s="193">
        <f t="shared" si="0"/>
        <v>0</v>
      </c>
      <c r="M22" s="194">
        <f>L22*'Cost Estimates'!C11</f>
        <v>0</v>
      </c>
      <c r="N22" s="195">
        <f>'PDA Numbers'!S25</f>
        <v>0</v>
      </c>
      <c r="O22" s="187">
        <f t="shared" si="6"/>
        <v>0</v>
      </c>
      <c r="P22" s="190">
        <f>O22*'Cost Estimates'!C12</f>
        <v>0</v>
      </c>
      <c r="Q22" s="196">
        <f>'PDA Numbers'!T25</f>
        <v>0</v>
      </c>
      <c r="R22" s="187">
        <f t="shared" si="7"/>
        <v>0</v>
      </c>
      <c r="S22" s="190" t="e">
        <f>R22*'Cost Estimates'!C14</f>
        <v>#DIV/0!</v>
      </c>
      <c r="T22" s="181" t="e">
        <f t="shared" si="8"/>
        <v>#DIV/0!</v>
      </c>
      <c r="U22" s="196">
        <f>'PDA Numbers'!U25</f>
        <v>0</v>
      </c>
      <c r="V22" s="187">
        <f t="shared" si="1"/>
        <v>0</v>
      </c>
      <c r="W22" s="188">
        <f>V22*'Cost Estimates'!C20</f>
        <v>0</v>
      </c>
      <c r="X22" s="195">
        <f>'PDA Numbers'!V25</f>
        <v>0</v>
      </c>
      <c r="Y22" s="187">
        <f t="shared" si="9"/>
        <v>0</v>
      </c>
      <c r="Z22" s="190">
        <f>Y22*'Cost Estimates'!C21</f>
        <v>0</v>
      </c>
      <c r="AA22" s="197">
        <f t="shared" si="10"/>
        <v>0</v>
      </c>
      <c r="AB22" s="198">
        <f t="shared" si="11"/>
        <v>0</v>
      </c>
      <c r="AC22" s="198">
        <f t="shared" si="12"/>
        <v>0</v>
      </c>
      <c r="AD22" s="184" t="e">
        <f t="shared" si="2"/>
        <v>#DIV/0!</v>
      </c>
    </row>
    <row r="23" spans="1:30" ht="15.5" x14ac:dyDescent="0.35">
      <c r="A23" s="186">
        <f>'PDA Numbers'!A26</f>
        <v>0</v>
      </c>
      <c r="B23" s="238">
        <f>'PDA Numbers'!Z26</f>
        <v>0</v>
      </c>
      <c r="C23" s="187">
        <f t="shared" si="3"/>
        <v>0</v>
      </c>
      <c r="D23" s="188">
        <f>C23*'PDA Numbers'!K26</f>
        <v>0</v>
      </c>
      <c r="E23" s="189">
        <f>'PDA Numbers'!X26</f>
        <v>0</v>
      </c>
      <c r="F23" s="187">
        <f t="shared" si="4"/>
        <v>0</v>
      </c>
      <c r="G23" s="190">
        <f>F23*'PDA Numbers'!K26</f>
        <v>0</v>
      </c>
      <c r="H23" s="191">
        <f>'PDA Numbers'!Q26</f>
        <v>0</v>
      </c>
      <c r="I23" s="187">
        <f t="shared" si="5"/>
        <v>0</v>
      </c>
      <c r="J23" s="188">
        <f>I23*'Cost Estimates'!C10</f>
        <v>0</v>
      </c>
      <c r="K23" s="192">
        <f>'PDA Numbers'!R26</f>
        <v>0</v>
      </c>
      <c r="L23" s="193">
        <f t="shared" si="0"/>
        <v>0</v>
      </c>
      <c r="M23" s="194">
        <f>L23*'Cost Estimates'!C11</f>
        <v>0</v>
      </c>
      <c r="N23" s="195">
        <f>'PDA Numbers'!S26</f>
        <v>0</v>
      </c>
      <c r="O23" s="187">
        <f t="shared" si="6"/>
        <v>0</v>
      </c>
      <c r="P23" s="190">
        <f>O23*'Cost Estimates'!C12</f>
        <v>0</v>
      </c>
      <c r="Q23" s="196">
        <f>'PDA Numbers'!T26</f>
        <v>0</v>
      </c>
      <c r="R23" s="187">
        <f t="shared" si="7"/>
        <v>0</v>
      </c>
      <c r="S23" s="190" t="e">
        <f>R23*'Cost Estimates'!C14</f>
        <v>#DIV/0!</v>
      </c>
      <c r="T23" s="181" t="e">
        <f t="shared" si="8"/>
        <v>#DIV/0!</v>
      </c>
      <c r="U23" s="196">
        <f>'PDA Numbers'!U26</f>
        <v>0</v>
      </c>
      <c r="V23" s="187">
        <f t="shared" si="1"/>
        <v>0</v>
      </c>
      <c r="W23" s="188">
        <f>V23*'Cost Estimates'!C20</f>
        <v>0</v>
      </c>
      <c r="X23" s="195">
        <f>'PDA Numbers'!V26</f>
        <v>0</v>
      </c>
      <c r="Y23" s="187">
        <f t="shared" si="9"/>
        <v>0</v>
      </c>
      <c r="Z23" s="190">
        <f>Y23*'Cost Estimates'!C21</f>
        <v>0</v>
      </c>
      <c r="AA23" s="197">
        <f t="shared" si="10"/>
        <v>0</v>
      </c>
      <c r="AB23" s="198">
        <f t="shared" si="11"/>
        <v>0</v>
      </c>
      <c r="AC23" s="198">
        <f t="shared" si="12"/>
        <v>0</v>
      </c>
      <c r="AD23" s="184" t="e">
        <f t="shared" si="2"/>
        <v>#DIV/0!</v>
      </c>
    </row>
    <row r="24" spans="1:30" ht="15.5" x14ac:dyDescent="0.35">
      <c r="A24" s="186">
        <f>'PDA Numbers'!A27</f>
        <v>0</v>
      </c>
      <c r="B24" s="238">
        <f>'PDA Numbers'!Z27</f>
        <v>0</v>
      </c>
      <c r="C24" s="187">
        <f t="shared" si="3"/>
        <v>0</v>
      </c>
      <c r="D24" s="188">
        <f>C24*'PDA Numbers'!K27</f>
        <v>0</v>
      </c>
      <c r="E24" s="189">
        <f>'PDA Numbers'!X27</f>
        <v>0</v>
      </c>
      <c r="F24" s="187">
        <f t="shared" si="4"/>
        <v>0</v>
      </c>
      <c r="G24" s="190">
        <f>F24*'PDA Numbers'!K27</f>
        <v>0</v>
      </c>
      <c r="H24" s="191">
        <f>'PDA Numbers'!Q27</f>
        <v>0</v>
      </c>
      <c r="I24" s="187">
        <f t="shared" si="5"/>
        <v>0</v>
      </c>
      <c r="J24" s="188">
        <f>I24*'Cost Estimates'!C10</f>
        <v>0</v>
      </c>
      <c r="K24" s="192">
        <f>'PDA Numbers'!R27</f>
        <v>0</v>
      </c>
      <c r="L24" s="193">
        <f t="shared" si="0"/>
        <v>0</v>
      </c>
      <c r="M24" s="194">
        <f>L24*'Cost Estimates'!C11</f>
        <v>0</v>
      </c>
      <c r="N24" s="195">
        <f>'PDA Numbers'!S27</f>
        <v>0</v>
      </c>
      <c r="O24" s="187">
        <f t="shared" si="6"/>
        <v>0</v>
      </c>
      <c r="P24" s="190">
        <f>O24*'Cost Estimates'!C12</f>
        <v>0</v>
      </c>
      <c r="Q24" s="196">
        <f>'PDA Numbers'!T27</f>
        <v>0</v>
      </c>
      <c r="R24" s="187">
        <f t="shared" si="7"/>
        <v>0</v>
      </c>
      <c r="S24" s="190" t="e">
        <f>R24*'Cost Estimates'!C14</f>
        <v>#DIV/0!</v>
      </c>
      <c r="T24" s="181" t="e">
        <f t="shared" si="8"/>
        <v>#DIV/0!</v>
      </c>
      <c r="U24" s="196">
        <f>'PDA Numbers'!U27</f>
        <v>0</v>
      </c>
      <c r="V24" s="187">
        <f t="shared" si="1"/>
        <v>0</v>
      </c>
      <c r="W24" s="188">
        <f>V24*'Cost Estimates'!C20</f>
        <v>0</v>
      </c>
      <c r="X24" s="195">
        <f>'PDA Numbers'!V27</f>
        <v>0</v>
      </c>
      <c r="Y24" s="187">
        <f t="shared" si="9"/>
        <v>0</v>
      </c>
      <c r="Z24" s="190">
        <f>Y24*'Cost Estimates'!C21</f>
        <v>0</v>
      </c>
      <c r="AA24" s="197">
        <f t="shared" si="10"/>
        <v>0</v>
      </c>
      <c r="AB24" s="198">
        <f t="shared" si="11"/>
        <v>0</v>
      </c>
      <c r="AC24" s="198">
        <f t="shared" si="12"/>
        <v>0</v>
      </c>
      <c r="AD24" s="184" t="e">
        <f t="shared" si="2"/>
        <v>#DIV/0!</v>
      </c>
    </row>
    <row r="25" spans="1:30" ht="15.5" x14ac:dyDescent="0.35">
      <c r="A25" s="186">
        <f>'PDA Numbers'!A28</f>
        <v>0</v>
      </c>
      <c r="B25" s="238">
        <f>'PDA Numbers'!Z28</f>
        <v>0</v>
      </c>
      <c r="C25" s="187">
        <f t="shared" si="3"/>
        <v>0</v>
      </c>
      <c r="D25" s="188">
        <f>C25*'PDA Numbers'!K28</f>
        <v>0</v>
      </c>
      <c r="E25" s="189">
        <f>'PDA Numbers'!X28</f>
        <v>0</v>
      </c>
      <c r="F25" s="187">
        <f t="shared" si="4"/>
        <v>0</v>
      </c>
      <c r="G25" s="190">
        <f>F25*'PDA Numbers'!K28</f>
        <v>0</v>
      </c>
      <c r="H25" s="191">
        <f>'PDA Numbers'!Q28</f>
        <v>0</v>
      </c>
      <c r="I25" s="187">
        <f t="shared" si="5"/>
        <v>0</v>
      </c>
      <c r="J25" s="188">
        <f>I25*'Cost Estimates'!C10</f>
        <v>0</v>
      </c>
      <c r="K25" s="192">
        <f>'PDA Numbers'!R28</f>
        <v>0</v>
      </c>
      <c r="L25" s="193">
        <f t="shared" si="0"/>
        <v>0</v>
      </c>
      <c r="M25" s="194">
        <f>L25*'Cost Estimates'!C11</f>
        <v>0</v>
      </c>
      <c r="N25" s="195">
        <f>'PDA Numbers'!S28</f>
        <v>0</v>
      </c>
      <c r="O25" s="187">
        <f t="shared" si="6"/>
        <v>0</v>
      </c>
      <c r="P25" s="190">
        <f>O25*'Cost Estimates'!C12</f>
        <v>0</v>
      </c>
      <c r="Q25" s="196">
        <f>'PDA Numbers'!T28</f>
        <v>0</v>
      </c>
      <c r="R25" s="187">
        <f t="shared" si="7"/>
        <v>0</v>
      </c>
      <c r="S25" s="190" t="e">
        <f>R25*'Cost Estimates'!C14</f>
        <v>#DIV/0!</v>
      </c>
      <c r="T25" s="181" t="e">
        <f t="shared" si="8"/>
        <v>#DIV/0!</v>
      </c>
      <c r="U25" s="196">
        <f>'PDA Numbers'!U28</f>
        <v>0</v>
      </c>
      <c r="V25" s="187">
        <f t="shared" si="1"/>
        <v>0</v>
      </c>
      <c r="W25" s="188">
        <f>V25*'Cost Estimates'!C20</f>
        <v>0</v>
      </c>
      <c r="X25" s="195">
        <f>'PDA Numbers'!V28</f>
        <v>0</v>
      </c>
      <c r="Y25" s="187">
        <f t="shared" si="9"/>
        <v>0</v>
      </c>
      <c r="Z25" s="190">
        <f>Y25*'Cost Estimates'!C21</f>
        <v>0</v>
      </c>
      <c r="AA25" s="197">
        <f t="shared" si="10"/>
        <v>0</v>
      </c>
      <c r="AB25" s="198">
        <f t="shared" si="11"/>
        <v>0</v>
      </c>
      <c r="AC25" s="198">
        <f t="shared" si="12"/>
        <v>0</v>
      </c>
      <c r="AD25" s="184" t="e">
        <f t="shared" si="2"/>
        <v>#DIV/0!</v>
      </c>
    </row>
    <row r="26" spans="1:30" ht="15.5" x14ac:dyDescent="0.35">
      <c r="A26" s="186">
        <f>'PDA Numbers'!A29</f>
        <v>0</v>
      </c>
      <c r="B26" s="238">
        <f>'PDA Numbers'!Z29</f>
        <v>0</v>
      </c>
      <c r="C26" s="187">
        <f t="shared" si="3"/>
        <v>0</v>
      </c>
      <c r="D26" s="188">
        <f>C26*'PDA Numbers'!K29</f>
        <v>0</v>
      </c>
      <c r="E26" s="189">
        <f>'PDA Numbers'!X29</f>
        <v>0</v>
      </c>
      <c r="F26" s="187">
        <f t="shared" si="4"/>
        <v>0</v>
      </c>
      <c r="G26" s="190">
        <f>F26*'PDA Numbers'!K29</f>
        <v>0</v>
      </c>
      <c r="H26" s="191">
        <f>'PDA Numbers'!Q29</f>
        <v>0</v>
      </c>
      <c r="I26" s="187">
        <f t="shared" si="5"/>
        <v>0</v>
      </c>
      <c r="J26" s="188">
        <f>I26*'Cost Estimates'!C10</f>
        <v>0</v>
      </c>
      <c r="K26" s="192">
        <f>'PDA Numbers'!R29</f>
        <v>0</v>
      </c>
      <c r="L26" s="193">
        <f t="shared" si="0"/>
        <v>0</v>
      </c>
      <c r="M26" s="194">
        <f>L26*'Cost Estimates'!C11</f>
        <v>0</v>
      </c>
      <c r="N26" s="195">
        <f>'PDA Numbers'!S29</f>
        <v>0</v>
      </c>
      <c r="O26" s="187">
        <f t="shared" si="6"/>
        <v>0</v>
      </c>
      <c r="P26" s="190">
        <f>O26*'Cost Estimates'!C12</f>
        <v>0</v>
      </c>
      <c r="Q26" s="196">
        <f>'PDA Numbers'!T29</f>
        <v>0</v>
      </c>
      <c r="R26" s="187">
        <f t="shared" si="7"/>
        <v>0</v>
      </c>
      <c r="S26" s="190" t="e">
        <f>R26*'Cost Estimates'!C14</f>
        <v>#DIV/0!</v>
      </c>
      <c r="T26" s="181" t="e">
        <f t="shared" si="8"/>
        <v>#DIV/0!</v>
      </c>
      <c r="U26" s="196">
        <f>'PDA Numbers'!U29</f>
        <v>0</v>
      </c>
      <c r="V26" s="187">
        <f t="shared" si="1"/>
        <v>0</v>
      </c>
      <c r="W26" s="188">
        <f>V26*'Cost Estimates'!C20</f>
        <v>0</v>
      </c>
      <c r="X26" s="195">
        <f>'PDA Numbers'!V29</f>
        <v>0</v>
      </c>
      <c r="Y26" s="187">
        <f t="shared" si="9"/>
        <v>0</v>
      </c>
      <c r="Z26" s="190">
        <f>Y26*'Cost Estimates'!C21</f>
        <v>0</v>
      </c>
      <c r="AA26" s="197">
        <f t="shared" si="10"/>
        <v>0</v>
      </c>
      <c r="AB26" s="198">
        <f t="shared" si="11"/>
        <v>0</v>
      </c>
      <c r="AC26" s="198">
        <f t="shared" si="12"/>
        <v>0</v>
      </c>
      <c r="AD26" s="184" t="e">
        <f t="shared" si="2"/>
        <v>#DIV/0!</v>
      </c>
    </row>
    <row r="27" spans="1:30" ht="15.5" x14ac:dyDescent="0.35">
      <c r="A27" s="186">
        <f>'PDA Numbers'!A30</f>
        <v>0</v>
      </c>
      <c r="B27" s="238">
        <f>'PDA Numbers'!Z30</f>
        <v>0</v>
      </c>
      <c r="C27" s="187">
        <f t="shared" si="3"/>
        <v>0</v>
      </c>
      <c r="D27" s="188">
        <f>C27*'PDA Numbers'!K30</f>
        <v>0</v>
      </c>
      <c r="E27" s="189">
        <f>'PDA Numbers'!X30</f>
        <v>0</v>
      </c>
      <c r="F27" s="187">
        <f t="shared" si="4"/>
        <v>0</v>
      </c>
      <c r="G27" s="190">
        <f>F27*'PDA Numbers'!K30</f>
        <v>0</v>
      </c>
      <c r="H27" s="191">
        <f>'PDA Numbers'!Q30</f>
        <v>0</v>
      </c>
      <c r="I27" s="187">
        <f t="shared" si="5"/>
        <v>0</v>
      </c>
      <c r="J27" s="188">
        <f>I27*'Cost Estimates'!C10</f>
        <v>0</v>
      </c>
      <c r="K27" s="192">
        <f>'PDA Numbers'!R30</f>
        <v>0</v>
      </c>
      <c r="L27" s="193">
        <f t="shared" si="0"/>
        <v>0</v>
      </c>
      <c r="M27" s="194">
        <f>L27*'Cost Estimates'!C11</f>
        <v>0</v>
      </c>
      <c r="N27" s="195">
        <f>'PDA Numbers'!S30</f>
        <v>0</v>
      </c>
      <c r="O27" s="187">
        <f t="shared" si="6"/>
        <v>0</v>
      </c>
      <c r="P27" s="190">
        <f>O27*'Cost Estimates'!C12</f>
        <v>0</v>
      </c>
      <c r="Q27" s="196">
        <f>'PDA Numbers'!T30</f>
        <v>0</v>
      </c>
      <c r="R27" s="187">
        <f t="shared" si="7"/>
        <v>0</v>
      </c>
      <c r="S27" s="190" t="e">
        <f>R27*'Cost Estimates'!C14</f>
        <v>#DIV/0!</v>
      </c>
      <c r="T27" s="181" t="e">
        <f t="shared" si="8"/>
        <v>#DIV/0!</v>
      </c>
      <c r="U27" s="196">
        <f>'PDA Numbers'!U30</f>
        <v>0</v>
      </c>
      <c r="V27" s="187">
        <f t="shared" si="1"/>
        <v>0</v>
      </c>
      <c r="W27" s="188">
        <f>V27*'Cost Estimates'!C20</f>
        <v>0</v>
      </c>
      <c r="X27" s="195">
        <f>'PDA Numbers'!V30</f>
        <v>0</v>
      </c>
      <c r="Y27" s="187">
        <f t="shared" si="9"/>
        <v>0</v>
      </c>
      <c r="Z27" s="190">
        <f>Y27*'Cost Estimates'!C21</f>
        <v>0</v>
      </c>
      <c r="AA27" s="197">
        <f t="shared" si="10"/>
        <v>0</v>
      </c>
      <c r="AB27" s="198">
        <f t="shared" si="11"/>
        <v>0</v>
      </c>
      <c r="AC27" s="198">
        <f t="shared" si="12"/>
        <v>0</v>
      </c>
      <c r="AD27" s="184" t="e">
        <f t="shared" si="2"/>
        <v>#DIV/0!</v>
      </c>
    </row>
    <row r="28" spans="1:30" ht="15.5" x14ac:dyDescent="0.35">
      <c r="A28" s="186">
        <f>'PDA Numbers'!A31</f>
        <v>0</v>
      </c>
      <c r="B28" s="238">
        <f>'PDA Numbers'!Z31</f>
        <v>0</v>
      </c>
      <c r="C28" s="187">
        <f t="shared" si="3"/>
        <v>0</v>
      </c>
      <c r="D28" s="188">
        <f>C28*'PDA Numbers'!K31</f>
        <v>0</v>
      </c>
      <c r="E28" s="189">
        <f>'PDA Numbers'!X31</f>
        <v>0</v>
      </c>
      <c r="F28" s="187">
        <f t="shared" si="4"/>
        <v>0</v>
      </c>
      <c r="G28" s="190">
        <f>F28*'PDA Numbers'!K31</f>
        <v>0</v>
      </c>
      <c r="H28" s="191">
        <f>'PDA Numbers'!Q31</f>
        <v>0</v>
      </c>
      <c r="I28" s="187">
        <f t="shared" si="5"/>
        <v>0</v>
      </c>
      <c r="J28" s="188">
        <f>I28*'Cost Estimates'!C10</f>
        <v>0</v>
      </c>
      <c r="K28" s="192">
        <f>'PDA Numbers'!R31</f>
        <v>0</v>
      </c>
      <c r="L28" s="193">
        <f t="shared" si="0"/>
        <v>0</v>
      </c>
      <c r="M28" s="194">
        <f>L28*'Cost Estimates'!C11</f>
        <v>0</v>
      </c>
      <c r="N28" s="195">
        <f>'PDA Numbers'!S31</f>
        <v>0</v>
      </c>
      <c r="O28" s="187">
        <f t="shared" si="6"/>
        <v>0</v>
      </c>
      <c r="P28" s="190">
        <f>O28*'Cost Estimates'!C12</f>
        <v>0</v>
      </c>
      <c r="Q28" s="196">
        <f>'PDA Numbers'!T31</f>
        <v>0</v>
      </c>
      <c r="R28" s="187">
        <f t="shared" si="7"/>
        <v>0</v>
      </c>
      <c r="S28" s="190" t="e">
        <f>R28*'Cost Estimates'!C14</f>
        <v>#DIV/0!</v>
      </c>
      <c r="T28" s="181" t="e">
        <f t="shared" si="8"/>
        <v>#DIV/0!</v>
      </c>
      <c r="U28" s="196">
        <f>'PDA Numbers'!U31</f>
        <v>0</v>
      </c>
      <c r="V28" s="187">
        <f t="shared" si="1"/>
        <v>0</v>
      </c>
      <c r="W28" s="188">
        <f>V28*'Cost Estimates'!C20</f>
        <v>0</v>
      </c>
      <c r="X28" s="195">
        <f>'PDA Numbers'!V31</f>
        <v>0</v>
      </c>
      <c r="Y28" s="187">
        <f t="shared" si="9"/>
        <v>0</v>
      </c>
      <c r="Z28" s="190">
        <f>Y28*'Cost Estimates'!C21</f>
        <v>0</v>
      </c>
      <c r="AA28" s="197">
        <f t="shared" si="10"/>
        <v>0</v>
      </c>
      <c r="AB28" s="198">
        <f t="shared" si="11"/>
        <v>0</v>
      </c>
      <c r="AC28" s="198">
        <f t="shared" si="12"/>
        <v>0</v>
      </c>
      <c r="AD28" s="184" t="e">
        <f t="shared" si="2"/>
        <v>#DIV/0!</v>
      </c>
    </row>
    <row r="29" spans="1:30" ht="15.5" x14ac:dyDescent="0.35">
      <c r="A29" s="186">
        <f>'PDA Numbers'!A32</f>
        <v>0</v>
      </c>
      <c r="B29" s="238">
        <f>'PDA Numbers'!Z32</f>
        <v>0</v>
      </c>
      <c r="C29" s="187">
        <f t="shared" si="3"/>
        <v>0</v>
      </c>
      <c r="D29" s="188">
        <f>C29*'PDA Numbers'!K32</f>
        <v>0</v>
      </c>
      <c r="E29" s="189">
        <f>'PDA Numbers'!X32</f>
        <v>0</v>
      </c>
      <c r="F29" s="187">
        <f t="shared" si="4"/>
        <v>0</v>
      </c>
      <c r="G29" s="190">
        <f>F29*'PDA Numbers'!K32</f>
        <v>0</v>
      </c>
      <c r="H29" s="191">
        <f>'PDA Numbers'!Q32</f>
        <v>0</v>
      </c>
      <c r="I29" s="187">
        <f t="shared" si="5"/>
        <v>0</v>
      </c>
      <c r="J29" s="188">
        <f>I29*'Cost Estimates'!C10</f>
        <v>0</v>
      </c>
      <c r="K29" s="192">
        <f>'PDA Numbers'!R32</f>
        <v>0</v>
      </c>
      <c r="L29" s="193">
        <f t="shared" si="0"/>
        <v>0</v>
      </c>
      <c r="M29" s="194">
        <f>L29*'Cost Estimates'!C11</f>
        <v>0</v>
      </c>
      <c r="N29" s="195">
        <f>'PDA Numbers'!S32</f>
        <v>0</v>
      </c>
      <c r="O29" s="187">
        <f t="shared" si="6"/>
        <v>0</v>
      </c>
      <c r="P29" s="190">
        <f>O29*'Cost Estimates'!C12</f>
        <v>0</v>
      </c>
      <c r="Q29" s="196">
        <f>'PDA Numbers'!T32</f>
        <v>0</v>
      </c>
      <c r="R29" s="187">
        <f t="shared" si="7"/>
        <v>0</v>
      </c>
      <c r="S29" s="190" t="e">
        <f>R29*'Cost Estimates'!C14</f>
        <v>#DIV/0!</v>
      </c>
      <c r="T29" s="181" t="e">
        <f t="shared" si="8"/>
        <v>#DIV/0!</v>
      </c>
      <c r="U29" s="196">
        <f>'PDA Numbers'!U32</f>
        <v>0</v>
      </c>
      <c r="V29" s="187">
        <f t="shared" si="1"/>
        <v>0</v>
      </c>
      <c r="W29" s="188">
        <f>V29*'Cost Estimates'!C20</f>
        <v>0</v>
      </c>
      <c r="X29" s="195">
        <f>'PDA Numbers'!V32</f>
        <v>0</v>
      </c>
      <c r="Y29" s="187">
        <f t="shared" si="9"/>
        <v>0</v>
      </c>
      <c r="Z29" s="190">
        <f>Y29*'Cost Estimates'!C21</f>
        <v>0</v>
      </c>
      <c r="AA29" s="197">
        <f t="shared" si="10"/>
        <v>0</v>
      </c>
      <c r="AB29" s="198">
        <f t="shared" si="11"/>
        <v>0</v>
      </c>
      <c r="AC29" s="198">
        <f t="shared" si="12"/>
        <v>0</v>
      </c>
      <c r="AD29" s="184" t="e">
        <f t="shared" si="2"/>
        <v>#DIV/0!</v>
      </c>
    </row>
    <row r="30" spans="1:30" ht="15.5" x14ac:dyDescent="0.35">
      <c r="A30" s="186">
        <f>'PDA Numbers'!A33</f>
        <v>0</v>
      </c>
      <c r="B30" s="238">
        <f>'PDA Numbers'!Z33</f>
        <v>0</v>
      </c>
      <c r="C30" s="187">
        <f t="shared" si="3"/>
        <v>0</v>
      </c>
      <c r="D30" s="188">
        <f>C30*'PDA Numbers'!K33</f>
        <v>0</v>
      </c>
      <c r="E30" s="189">
        <f>'PDA Numbers'!X33</f>
        <v>0</v>
      </c>
      <c r="F30" s="187">
        <f t="shared" si="4"/>
        <v>0</v>
      </c>
      <c r="G30" s="190">
        <f>F30*'PDA Numbers'!K33</f>
        <v>0</v>
      </c>
      <c r="H30" s="191">
        <f>'PDA Numbers'!Q33</f>
        <v>0</v>
      </c>
      <c r="I30" s="187">
        <f t="shared" si="5"/>
        <v>0</v>
      </c>
      <c r="J30" s="188">
        <f>I30*'Cost Estimates'!C10</f>
        <v>0</v>
      </c>
      <c r="K30" s="192">
        <f>'PDA Numbers'!R33</f>
        <v>0</v>
      </c>
      <c r="L30" s="193">
        <f t="shared" si="0"/>
        <v>0</v>
      </c>
      <c r="M30" s="194">
        <f>L30*'Cost Estimates'!C11</f>
        <v>0</v>
      </c>
      <c r="N30" s="195">
        <f>'PDA Numbers'!S33</f>
        <v>0</v>
      </c>
      <c r="O30" s="187">
        <f t="shared" si="6"/>
        <v>0</v>
      </c>
      <c r="P30" s="190">
        <f>O30*'Cost Estimates'!C12</f>
        <v>0</v>
      </c>
      <c r="Q30" s="196">
        <f>'PDA Numbers'!T33</f>
        <v>0</v>
      </c>
      <c r="R30" s="187">
        <f t="shared" si="7"/>
        <v>0</v>
      </c>
      <c r="S30" s="190" t="e">
        <f>R30*'Cost Estimates'!C14</f>
        <v>#DIV/0!</v>
      </c>
      <c r="T30" s="181" t="e">
        <f t="shared" si="8"/>
        <v>#DIV/0!</v>
      </c>
      <c r="U30" s="196">
        <f>'PDA Numbers'!U33</f>
        <v>0</v>
      </c>
      <c r="V30" s="187">
        <f t="shared" si="1"/>
        <v>0</v>
      </c>
      <c r="W30" s="188">
        <f>V30*'Cost Estimates'!C20</f>
        <v>0</v>
      </c>
      <c r="X30" s="195">
        <f>'PDA Numbers'!V33</f>
        <v>0</v>
      </c>
      <c r="Y30" s="187">
        <f t="shared" si="9"/>
        <v>0</v>
      </c>
      <c r="Z30" s="190">
        <f>Y30*'Cost Estimates'!C21</f>
        <v>0</v>
      </c>
      <c r="AA30" s="197">
        <f t="shared" si="10"/>
        <v>0</v>
      </c>
      <c r="AB30" s="198">
        <f t="shared" si="11"/>
        <v>0</v>
      </c>
      <c r="AC30" s="198">
        <f t="shared" si="12"/>
        <v>0</v>
      </c>
      <c r="AD30" s="184" t="e">
        <f t="shared" si="2"/>
        <v>#DIV/0!</v>
      </c>
    </row>
    <row r="31" spans="1:30" ht="15.5" x14ac:dyDescent="0.35">
      <c r="A31" s="186">
        <f>'PDA Numbers'!A34</f>
        <v>0</v>
      </c>
      <c r="B31" s="238">
        <f>'PDA Numbers'!Z34</f>
        <v>0</v>
      </c>
      <c r="C31" s="187">
        <f t="shared" si="3"/>
        <v>0</v>
      </c>
      <c r="D31" s="188">
        <f>C31*'PDA Numbers'!K34</f>
        <v>0</v>
      </c>
      <c r="E31" s="189">
        <f>'PDA Numbers'!X34</f>
        <v>0</v>
      </c>
      <c r="F31" s="187">
        <f t="shared" si="4"/>
        <v>0</v>
      </c>
      <c r="G31" s="190">
        <f>F31*'PDA Numbers'!K34</f>
        <v>0</v>
      </c>
      <c r="H31" s="191">
        <f>'PDA Numbers'!Q34</f>
        <v>0</v>
      </c>
      <c r="I31" s="187">
        <f t="shared" si="5"/>
        <v>0</v>
      </c>
      <c r="J31" s="188">
        <f>I31*'Cost Estimates'!C10</f>
        <v>0</v>
      </c>
      <c r="K31" s="192">
        <f>'PDA Numbers'!R34</f>
        <v>0</v>
      </c>
      <c r="L31" s="193">
        <f t="shared" si="0"/>
        <v>0</v>
      </c>
      <c r="M31" s="194">
        <f>L31*'Cost Estimates'!C11</f>
        <v>0</v>
      </c>
      <c r="N31" s="195">
        <f>'PDA Numbers'!S34</f>
        <v>0</v>
      </c>
      <c r="O31" s="187">
        <f t="shared" si="6"/>
        <v>0</v>
      </c>
      <c r="P31" s="190">
        <f>O31*'Cost Estimates'!C12</f>
        <v>0</v>
      </c>
      <c r="Q31" s="196">
        <f>'PDA Numbers'!T34</f>
        <v>0</v>
      </c>
      <c r="R31" s="187">
        <f t="shared" si="7"/>
        <v>0</v>
      </c>
      <c r="S31" s="190" t="e">
        <f>R31*'Cost Estimates'!C14</f>
        <v>#DIV/0!</v>
      </c>
      <c r="T31" s="181" t="e">
        <f t="shared" si="8"/>
        <v>#DIV/0!</v>
      </c>
      <c r="U31" s="196">
        <f>'PDA Numbers'!U34</f>
        <v>0</v>
      </c>
      <c r="V31" s="187">
        <f t="shared" si="1"/>
        <v>0</v>
      </c>
      <c r="W31" s="188">
        <f>V31*'Cost Estimates'!C20</f>
        <v>0</v>
      </c>
      <c r="X31" s="195">
        <f>'PDA Numbers'!V34</f>
        <v>0</v>
      </c>
      <c r="Y31" s="187">
        <f t="shared" si="9"/>
        <v>0</v>
      </c>
      <c r="Z31" s="190">
        <f>Y31*'Cost Estimates'!C21</f>
        <v>0</v>
      </c>
      <c r="AA31" s="197">
        <f t="shared" si="10"/>
        <v>0</v>
      </c>
      <c r="AB31" s="198">
        <f t="shared" si="11"/>
        <v>0</v>
      </c>
      <c r="AC31" s="198">
        <f t="shared" si="12"/>
        <v>0</v>
      </c>
      <c r="AD31" s="184" t="e">
        <f t="shared" si="2"/>
        <v>#DIV/0!</v>
      </c>
    </row>
    <row r="32" spans="1:30" ht="15.5" x14ac:dyDescent="0.35">
      <c r="A32" s="186">
        <f>'PDA Numbers'!A35</f>
        <v>0</v>
      </c>
      <c r="B32" s="238">
        <f>'PDA Numbers'!Z35</f>
        <v>0</v>
      </c>
      <c r="C32" s="187">
        <f t="shared" si="3"/>
        <v>0</v>
      </c>
      <c r="D32" s="188">
        <f>C32*'PDA Numbers'!K35</f>
        <v>0</v>
      </c>
      <c r="E32" s="189">
        <f>'PDA Numbers'!X35</f>
        <v>0</v>
      </c>
      <c r="F32" s="187">
        <f t="shared" si="4"/>
        <v>0</v>
      </c>
      <c r="G32" s="190">
        <f>F32*'PDA Numbers'!K35</f>
        <v>0</v>
      </c>
      <c r="H32" s="191">
        <f>'PDA Numbers'!Q35</f>
        <v>0</v>
      </c>
      <c r="I32" s="187">
        <f t="shared" si="5"/>
        <v>0</v>
      </c>
      <c r="J32" s="188">
        <f>I32*'Cost Estimates'!C10</f>
        <v>0</v>
      </c>
      <c r="K32" s="192">
        <f>'PDA Numbers'!R35</f>
        <v>0</v>
      </c>
      <c r="L32" s="193">
        <f t="shared" si="0"/>
        <v>0</v>
      </c>
      <c r="M32" s="194">
        <f>L32*'Cost Estimates'!C11</f>
        <v>0</v>
      </c>
      <c r="N32" s="195">
        <f>'PDA Numbers'!S35</f>
        <v>0</v>
      </c>
      <c r="O32" s="187">
        <f t="shared" si="6"/>
        <v>0</v>
      </c>
      <c r="P32" s="190">
        <f>O32*'Cost Estimates'!C12</f>
        <v>0</v>
      </c>
      <c r="Q32" s="196">
        <f>'PDA Numbers'!T35</f>
        <v>0</v>
      </c>
      <c r="R32" s="187">
        <f t="shared" si="7"/>
        <v>0</v>
      </c>
      <c r="S32" s="190" t="e">
        <f>R32*'Cost Estimates'!C14</f>
        <v>#DIV/0!</v>
      </c>
      <c r="T32" s="181" t="e">
        <f t="shared" si="8"/>
        <v>#DIV/0!</v>
      </c>
      <c r="U32" s="196">
        <f>'PDA Numbers'!U35</f>
        <v>0</v>
      </c>
      <c r="V32" s="187">
        <f t="shared" si="1"/>
        <v>0</v>
      </c>
      <c r="W32" s="188">
        <f>V32*'Cost Estimates'!C20</f>
        <v>0</v>
      </c>
      <c r="X32" s="195">
        <f>'PDA Numbers'!V35</f>
        <v>0</v>
      </c>
      <c r="Y32" s="187">
        <f t="shared" si="9"/>
        <v>0</v>
      </c>
      <c r="Z32" s="190">
        <f>Y32*'Cost Estimates'!C21</f>
        <v>0</v>
      </c>
      <c r="AA32" s="197">
        <f t="shared" si="10"/>
        <v>0</v>
      </c>
      <c r="AB32" s="198">
        <f t="shared" si="11"/>
        <v>0</v>
      </c>
      <c r="AC32" s="198">
        <f t="shared" si="12"/>
        <v>0</v>
      </c>
      <c r="AD32" s="184" t="e">
        <f t="shared" si="2"/>
        <v>#DIV/0!</v>
      </c>
    </row>
    <row r="33" spans="1:30" ht="15.5" x14ac:dyDescent="0.35">
      <c r="A33" s="186">
        <f>'PDA Numbers'!A36</f>
        <v>0</v>
      </c>
      <c r="B33" s="238">
        <f>'PDA Numbers'!Z36</f>
        <v>0</v>
      </c>
      <c r="C33" s="187">
        <f t="shared" si="3"/>
        <v>0</v>
      </c>
      <c r="D33" s="188">
        <f>C33*'PDA Numbers'!K36</f>
        <v>0</v>
      </c>
      <c r="E33" s="189">
        <f>'PDA Numbers'!X36</f>
        <v>0</v>
      </c>
      <c r="F33" s="187">
        <f t="shared" si="4"/>
        <v>0</v>
      </c>
      <c r="G33" s="190">
        <f>F33*'PDA Numbers'!K36</f>
        <v>0</v>
      </c>
      <c r="H33" s="191">
        <f>'PDA Numbers'!Q36</f>
        <v>0</v>
      </c>
      <c r="I33" s="187">
        <f t="shared" si="5"/>
        <v>0</v>
      </c>
      <c r="J33" s="188">
        <f>I33*'Cost Estimates'!C10</f>
        <v>0</v>
      </c>
      <c r="K33" s="192">
        <f>'PDA Numbers'!R36</f>
        <v>0</v>
      </c>
      <c r="L33" s="193">
        <f t="shared" si="0"/>
        <v>0</v>
      </c>
      <c r="M33" s="194">
        <f>L33*'Cost Estimates'!C11</f>
        <v>0</v>
      </c>
      <c r="N33" s="195">
        <f>'PDA Numbers'!S36</f>
        <v>0</v>
      </c>
      <c r="O33" s="187">
        <f t="shared" si="6"/>
        <v>0</v>
      </c>
      <c r="P33" s="190">
        <f>O33*'Cost Estimates'!C12</f>
        <v>0</v>
      </c>
      <c r="Q33" s="196">
        <f>'PDA Numbers'!T36</f>
        <v>0</v>
      </c>
      <c r="R33" s="187">
        <f t="shared" si="7"/>
        <v>0</v>
      </c>
      <c r="S33" s="190" t="e">
        <f>R33*'Cost Estimates'!C14</f>
        <v>#DIV/0!</v>
      </c>
      <c r="T33" s="181" t="e">
        <f t="shared" si="8"/>
        <v>#DIV/0!</v>
      </c>
      <c r="U33" s="196">
        <f>'PDA Numbers'!U36</f>
        <v>0</v>
      </c>
      <c r="V33" s="187">
        <f t="shared" si="1"/>
        <v>0</v>
      </c>
      <c r="W33" s="188">
        <f>V33*'Cost Estimates'!C20</f>
        <v>0</v>
      </c>
      <c r="X33" s="195">
        <f>'PDA Numbers'!V36</f>
        <v>0</v>
      </c>
      <c r="Y33" s="187">
        <f t="shared" si="9"/>
        <v>0</v>
      </c>
      <c r="Z33" s="190">
        <f>Y33*'Cost Estimates'!C21</f>
        <v>0</v>
      </c>
      <c r="AA33" s="197">
        <f t="shared" si="10"/>
        <v>0</v>
      </c>
      <c r="AB33" s="198">
        <f t="shared" si="11"/>
        <v>0</v>
      </c>
      <c r="AC33" s="198">
        <f t="shared" si="12"/>
        <v>0</v>
      </c>
      <c r="AD33" s="184" t="e">
        <f t="shared" si="2"/>
        <v>#DIV/0!</v>
      </c>
    </row>
    <row r="34" spans="1:30" ht="15.5" x14ac:dyDescent="0.35">
      <c r="A34" s="186">
        <f>'PDA Numbers'!A37</f>
        <v>0</v>
      </c>
      <c r="B34" s="238">
        <f>'PDA Numbers'!Z37</f>
        <v>0</v>
      </c>
      <c r="C34" s="187">
        <f t="shared" si="3"/>
        <v>0</v>
      </c>
      <c r="D34" s="188">
        <f>C34*'PDA Numbers'!K37</f>
        <v>0</v>
      </c>
      <c r="E34" s="189">
        <f>'PDA Numbers'!X37</f>
        <v>0</v>
      </c>
      <c r="F34" s="187">
        <f t="shared" si="4"/>
        <v>0</v>
      </c>
      <c r="G34" s="190">
        <f>F34*'PDA Numbers'!K37</f>
        <v>0</v>
      </c>
      <c r="H34" s="191">
        <f>'PDA Numbers'!Q37</f>
        <v>0</v>
      </c>
      <c r="I34" s="187">
        <f t="shared" si="5"/>
        <v>0</v>
      </c>
      <c r="J34" s="188">
        <f>I34*'Cost Estimates'!C10</f>
        <v>0</v>
      </c>
      <c r="K34" s="192">
        <f>'PDA Numbers'!R37</f>
        <v>0</v>
      </c>
      <c r="L34" s="193">
        <f t="shared" si="0"/>
        <v>0</v>
      </c>
      <c r="M34" s="194">
        <f>L34*'Cost Estimates'!C11</f>
        <v>0</v>
      </c>
      <c r="N34" s="195">
        <f>'PDA Numbers'!S37</f>
        <v>0</v>
      </c>
      <c r="O34" s="187">
        <f t="shared" si="6"/>
        <v>0</v>
      </c>
      <c r="P34" s="190">
        <f>O34*'Cost Estimates'!C12</f>
        <v>0</v>
      </c>
      <c r="Q34" s="196">
        <f>'PDA Numbers'!T37</f>
        <v>0</v>
      </c>
      <c r="R34" s="187">
        <f t="shared" si="7"/>
        <v>0</v>
      </c>
      <c r="S34" s="190" t="e">
        <f>R34*'Cost Estimates'!C14</f>
        <v>#DIV/0!</v>
      </c>
      <c r="T34" s="181" t="e">
        <f t="shared" si="8"/>
        <v>#DIV/0!</v>
      </c>
      <c r="U34" s="196">
        <f>'PDA Numbers'!U37</f>
        <v>0</v>
      </c>
      <c r="V34" s="187">
        <f t="shared" si="1"/>
        <v>0</v>
      </c>
      <c r="W34" s="188">
        <f>V34*'Cost Estimates'!C20</f>
        <v>0</v>
      </c>
      <c r="X34" s="195">
        <f>'PDA Numbers'!V37</f>
        <v>0</v>
      </c>
      <c r="Y34" s="187">
        <f t="shared" si="9"/>
        <v>0</v>
      </c>
      <c r="Z34" s="190">
        <f>Y34*'Cost Estimates'!C21</f>
        <v>0</v>
      </c>
      <c r="AA34" s="197">
        <f t="shared" si="10"/>
        <v>0</v>
      </c>
      <c r="AB34" s="198">
        <f t="shared" si="11"/>
        <v>0</v>
      </c>
      <c r="AC34" s="198">
        <f t="shared" si="12"/>
        <v>0</v>
      </c>
      <c r="AD34" s="184" t="e">
        <f t="shared" si="2"/>
        <v>#DIV/0!</v>
      </c>
    </row>
    <row r="35" spans="1:30" ht="15.5" x14ac:dyDescent="0.35">
      <c r="A35" s="186">
        <f>'PDA Numbers'!A38</f>
        <v>0</v>
      </c>
      <c r="B35" s="238">
        <f>'PDA Numbers'!Z38</f>
        <v>0</v>
      </c>
      <c r="C35" s="187">
        <f t="shared" si="3"/>
        <v>0</v>
      </c>
      <c r="D35" s="188">
        <f>C35*'PDA Numbers'!K38</f>
        <v>0</v>
      </c>
      <c r="E35" s="189">
        <f>'PDA Numbers'!X38</f>
        <v>0</v>
      </c>
      <c r="F35" s="187">
        <f t="shared" si="4"/>
        <v>0</v>
      </c>
      <c r="G35" s="190">
        <f>F35*'PDA Numbers'!K38</f>
        <v>0</v>
      </c>
      <c r="H35" s="191">
        <f>'PDA Numbers'!Q38</f>
        <v>0</v>
      </c>
      <c r="I35" s="187">
        <f t="shared" si="5"/>
        <v>0</v>
      </c>
      <c r="J35" s="188">
        <f>I35*'Cost Estimates'!C10</f>
        <v>0</v>
      </c>
      <c r="K35" s="192">
        <f>'PDA Numbers'!R38</f>
        <v>0</v>
      </c>
      <c r="L35" s="193">
        <f t="shared" si="0"/>
        <v>0</v>
      </c>
      <c r="M35" s="194">
        <f>L35*'Cost Estimates'!C11</f>
        <v>0</v>
      </c>
      <c r="N35" s="195">
        <f>'PDA Numbers'!S38</f>
        <v>0</v>
      </c>
      <c r="O35" s="187">
        <f t="shared" si="6"/>
        <v>0</v>
      </c>
      <c r="P35" s="190">
        <f>O35*'Cost Estimates'!C12</f>
        <v>0</v>
      </c>
      <c r="Q35" s="196">
        <f>'PDA Numbers'!T38</f>
        <v>0</v>
      </c>
      <c r="R35" s="187">
        <f t="shared" si="7"/>
        <v>0</v>
      </c>
      <c r="S35" s="190" t="e">
        <f>R35*'Cost Estimates'!C14</f>
        <v>#DIV/0!</v>
      </c>
      <c r="T35" s="181" t="e">
        <f t="shared" si="8"/>
        <v>#DIV/0!</v>
      </c>
      <c r="U35" s="196">
        <f>'PDA Numbers'!U38</f>
        <v>0</v>
      </c>
      <c r="V35" s="187">
        <f t="shared" si="1"/>
        <v>0</v>
      </c>
      <c r="W35" s="188">
        <f>V35*'Cost Estimates'!C20</f>
        <v>0</v>
      </c>
      <c r="X35" s="195">
        <f>'PDA Numbers'!V38</f>
        <v>0</v>
      </c>
      <c r="Y35" s="187">
        <f t="shared" si="9"/>
        <v>0</v>
      </c>
      <c r="Z35" s="190">
        <f>Y35*'Cost Estimates'!C21</f>
        <v>0</v>
      </c>
      <c r="AA35" s="197">
        <f t="shared" si="10"/>
        <v>0</v>
      </c>
      <c r="AB35" s="198">
        <f t="shared" si="11"/>
        <v>0</v>
      </c>
      <c r="AC35" s="198">
        <f t="shared" si="12"/>
        <v>0</v>
      </c>
      <c r="AD35" s="184" t="e">
        <f t="shared" si="2"/>
        <v>#DIV/0!</v>
      </c>
    </row>
    <row r="36" spans="1:30" ht="15.5" x14ac:dyDescent="0.35">
      <c r="A36" s="186">
        <f>'PDA Numbers'!A39</f>
        <v>0</v>
      </c>
      <c r="B36" s="238">
        <f>'PDA Numbers'!Z39</f>
        <v>0</v>
      </c>
      <c r="C36" s="187">
        <f t="shared" si="3"/>
        <v>0</v>
      </c>
      <c r="D36" s="188">
        <f>C36*'PDA Numbers'!K39</f>
        <v>0</v>
      </c>
      <c r="E36" s="189">
        <f>'PDA Numbers'!X39</f>
        <v>0</v>
      </c>
      <c r="F36" s="187">
        <f t="shared" si="4"/>
        <v>0</v>
      </c>
      <c r="G36" s="190">
        <f>F36*'PDA Numbers'!K39</f>
        <v>0</v>
      </c>
      <c r="H36" s="191">
        <f>'PDA Numbers'!Q39</f>
        <v>0</v>
      </c>
      <c r="I36" s="187">
        <f t="shared" si="5"/>
        <v>0</v>
      </c>
      <c r="J36" s="188">
        <f>I36*'Cost Estimates'!C10</f>
        <v>0</v>
      </c>
      <c r="K36" s="192">
        <f>'PDA Numbers'!R39</f>
        <v>0</v>
      </c>
      <c r="L36" s="193">
        <f t="shared" si="0"/>
        <v>0</v>
      </c>
      <c r="M36" s="194">
        <f>L36*'Cost Estimates'!C11</f>
        <v>0</v>
      </c>
      <c r="N36" s="195">
        <f>'PDA Numbers'!S39</f>
        <v>0</v>
      </c>
      <c r="O36" s="187">
        <f t="shared" si="6"/>
        <v>0</v>
      </c>
      <c r="P36" s="190">
        <f>O36*'Cost Estimates'!C12</f>
        <v>0</v>
      </c>
      <c r="Q36" s="196">
        <f>'PDA Numbers'!T39</f>
        <v>0</v>
      </c>
      <c r="R36" s="187">
        <f t="shared" si="7"/>
        <v>0</v>
      </c>
      <c r="S36" s="190" t="e">
        <f>R36*'Cost Estimates'!C14</f>
        <v>#DIV/0!</v>
      </c>
      <c r="T36" s="181" t="e">
        <f t="shared" si="8"/>
        <v>#DIV/0!</v>
      </c>
      <c r="U36" s="196">
        <f>'PDA Numbers'!U39</f>
        <v>0</v>
      </c>
      <c r="V36" s="187">
        <f t="shared" si="1"/>
        <v>0</v>
      </c>
      <c r="W36" s="188">
        <f>V36*'Cost Estimates'!C20</f>
        <v>0</v>
      </c>
      <c r="X36" s="195">
        <f>'PDA Numbers'!V39</f>
        <v>0</v>
      </c>
      <c r="Y36" s="187">
        <f t="shared" si="9"/>
        <v>0</v>
      </c>
      <c r="Z36" s="190">
        <f>Y36*'Cost Estimates'!C21</f>
        <v>0</v>
      </c>
      <c r="AA36" s="197">
        <f t="shared" si="10"/>
        <v>0</v>
      </c>
      <c r="AB36" s="198">
        <f t="shared" si="11"/>
        <v>0</v>
      </c>
      <c r="AC36" s="198">
        <f t="shared" si="12"/>
        <v>0</v>
      </c>
      <c r="AD36" s="184" t="e">
        <f t="shared" si="2"/>
        <v>#DIV/0!</v>
      </c>
    </row>
    <row r="37" spans="1:30" ht="15.5" x14ac:dyDescent="0.35">
      <c r="A37" s="186">
        <f>'PDA Numbers'!A40</f>
        <v>0</v>
      </c>
      <c r="B37" s="238">
        <f>'PDA Numbers'!Z40</f>
        <v>0</v>
      </c>
      <c r="C37" s="187">
        <f t="shared" si="3"/>
        <v>0</v>
      </c>
      <c r="D37" s="188">
        <f>C37*'PDA Numbers'!K40</f>
        <v>0</v>
      </c>
      <c r="E37" s="189">
        <f>'PDA Numbers'!X40</f>
        <v>0</v>
      </c>
      <c r="F37" s="187">
        <f t="shared" si="4"/>
        <v>0</v>
      </c>
      <c r="G37" s="190">
        <f>F37*'PDA Numbers'!K40</f>
        <v>0</v>
      </c>
      <c r="H37" s="191">
        <f>'PDA Numbers'!Q40</f>
        <v>0</v>
      </c>
      <c r="I37" s="187">
        <f t="shared" si="5"/>
        <v>0</v>
      </c>
      <c r="J37" s="188">
        <f>I37*'Cost Estimates'!C10</f>
        <v>0</v>
      </c>
      <c r="K37" s="192">
        <f>'PDA Numbers'!R40</f>
        <v>0</v>
      </c>
      <c r="L37" s="193">
        <f t="shared" ref="L37:L55" si="13">ROUND(K37,0)</f>
        <v>0</v>
      </c>
      <c r="M37" s="194">
        <f>L37*'Cost Estimates'!C11</f>
        <v>0</v>
      </c>
      <c r="N37" s="195">
        <f>'PDA Numbers'!S40</f>
        <v>0</v>
      </c>
      <c r="O37" s="187">
        <f t="shared" si="6"/>
        <v>0</v>
      </c>
      <c r="P37" s="190">
        <f>O37*'Cost Estimates'!C12</f>
        <v>0</v>
      </c>
      <c r="Q37" s="196">
        <f>'PDA Numbers'!T40</f>
        <v>0</v>
      </c>
      <c r="R37" s="187">
        <f t="shared" si="7"/>
        <v>0</v>
      </c>
      <c r="S37" s="190" t="e">
        <f>R37*'Cost Estimates'!C14</f>
        <v>#DIV/0!</v>
      </c>
      <c r="T37" s="181" t="e">
        <f t="shared" si="8"/>
        <v>#DIV/0!</v>
      </c>
      <c r="U37" s="196">
        <f>'PDA Numbers'!U40</f>
        <v>0</v>
      </c>
      <c r="V37" s="187">
        <f t="shared" ref="V37:V55" si="14">ROUND(U37,0)</f>
        <v>0</v>
      </c>
      <c r="W37" s="188">
        <f>V37*'Cost Estimates'!C20</f>
        <v>0</v>
      </c>
      <c r="X37" s="195">
        <f>'PDA Numbers'!V40</f>
        <v>0</v>
      </c>
      <c r="Y37" s="187">
        <f t="shared" si="9"/>
        <v>0</v>
      </c>
      <c r="Z37" s="190">
        <f>Y37*'Cost Estimates'!C21</f>
        <v>0</v>
      </c>
      <c r="AA37" s="197">
        <f t="shared" si="10"/>
        <v>0</v>
      </c>
      <c r="AB37" s="198">
        <f t="shared" si="11"/>
        <v>0</v>
      </c>
      <c r="AC37" s="198">
        <f t="shared" si="12"/>
        <v>0</v>
      </c>
      <c r="AD37" s="184" t="e">
        <f t="shared" ref="AD37:AD56" si="15">T37+AB37</f>
        <v>#DIV/0!</v>
      </c>
    </row>
    <row r="38" spans="1:30" ht="15.5" x14ac:dyDescent="0.35">
      <c r="A38" s="186">
        <f>'PDA Numbers'!A41</f>
        <v>0</v>
      </c>
      <c r="B38" s="238">
        <f>'PDA Numbers'!Z41</f>
        <v>0</v>
      </c>
      <c r="C38" s="187">
        <f t="shared" si="3"/>
        <v>0</v>
      </c>
      <c r="D38" s="188">
        <f>C38*'PDA Numbers'!K41</f>
        <v>0</v>
      </c>
      <c r="E38" s="189">
        <f>'PDA Numbers'!X41</f>
        <v>0</v>
      </c>
      <c r="F38" s="187">
        <f t="shared" si="4"/>
        <v>0</v>
      </c>
      <c r="G38" s="190">
        <f>F38*'PDA Numbers'!K41</f>
        <v>0</v>
      </c>
      <c r="H38" s="191">
        <f>'PDA Numbers'!Q41</f>
        <v>0</v>
      </c>
      <c r="I38" s="187">
        <f t="shared" si="5"/>
        <v>0</v>
      </c>
      <c r="J38" s="188">
        <f>I38*'Cost Estimates'!C10</f>
        <v>0</v>
      </c>
      <c r="K38" s="192">
        <f>'PDA Numbers'!R41</f>
        <v>0</v>
      </c>
      <c r="L38" s="193">
        <f t="shared" si="13"/>
        <v>0</v>
      </c>
      <c r="M38" s="194">
        <f>L38*'Cost Estimates'!C11</f>
        <v>0</v>
      </c>
      <c r="N38" s="195">
        <f>'PDA Numbers'!S41</f>
        <v>0</v>
      </c>
      <c r="O38" s="187">
        <f t="shared" si="6"/>
        <v>0</v>
      </c>
      <c r="P38" s="190">
        <f>O38*'Cost Estimates'!C12</f>
        <v>0</v>
      </c>
      <c r="Q38" s="196">
        <f>'PDA Numbers'!T41</f>
        <v>0</v>
      </c>
      <c r="R38" s="187">
        <f t="shared" si="7"/>
        <v>0</v>
      </c>
      <c r="S38" s="190" t="e">
        <f>R38*'Cost Estimates'!C14</f>
        <v>#DIV/0!</v>
      </c>
      <c r="T38" s="181" t="e">
        <f t="shared" si="8"/>
        <v>#DIV/0!</v>
      </c>
      <c r="U38" s="196">
        <f>'PDA Numbers'!U41</f>
        <v>0</v>
      </c>
      <c r="V38" s="187">
        <f t="shared" si="14"/>
        <v>0</v>
      </c>
      <c r="W38" s="188">
        <f>V38*'Cost Estimates'!C20</f>
        <v>0</v>
      </c>
      <c r="X38" s="195">
        <f>'PDA Numbers'!V41</f>
        <v>0</v>
      </c>
      <c r="Y38" s="187">
        <f t="shared" si="9"/>
        <v>0</v>
      </c>
      <c r="Z38" s="190">
        <f>Y38*'Cost Estimates'!C21</f>
        <v>0</v>
      </c>
      <c r="AA38" s="197">
        <f t="shared" si="10"/>
        <v>0</v>
      </c>
      <c r="AB38" s="198">
        <f t="shared" si="11"/>
        <v>0</v>
      </c>
      <c r="AC38" s="198">
        <f t="shared" si="12"/>
        <v>0</v>
      </c>
      <c r="AD38" s="184" t="e">
        <f t="shared" si="15"/>
        <v>#DIV/0!</v>
      </c>
    </row>
    <row r="39" spans="1:30" ht="15.5" x14ac:dyDescent="0.35">
      <c r="A39" s="186">
        <f>'PDA Numbers'!A42</f>
        <v>0</v>
      </c>
      <c r="B39" s="238">
        <f>'PDA Numbers'!Z42</f>
        <v>0</v>
      </c>
      <c r="C39" s="187">
        <f t="shared" si="3"/>
        <v>0</v>
      </c>
      <c r="D39" s="188">
        <f>C39*'PDA Numbers'!K42</f>
        <v>0</v>
      </c>
      <c r="E39" s="189">
        <f>'PDA Numbers'!X42</f>
        <v>0</v>
      </c>
      <c r="F39" s="187">
        <f t="shared" si="4"/>
        <v>0</v>
      </c>
      <c r="G39" s="190">
        <f>F39*'PDA Numbers'!K42</f>
        <v>0</v>
      </c>
      <c r="H39" s="191">
        <f>'PDA Numbers'!Q42</f>
        <v>0</v>
      </c>
      <c r="I39" s="187">
        <f t="shared" si="5"/>
        <v>0</v>
      </c>
      <c r="J39" s="188">
        <f>I39*'Cost Estimates'!C10</f>
        <v>0</v>
      </c>
      <c r="K39" s="192">
        <f>'PDA Numbers'!R42</f>
        <v>0</v>
      </c>
      <c r="L39" s="193">
        <f t="shared" si="13"/>
        <v>0</v>
      </c>
      <c r="M39" s="194">
        <f>L39*'Cost Estimates'!C11</f>
        <v>0</v>
      </c>
      <c r="N39" s="195">
        <f>'PDA Numbers'!S42</f>
        <v>0</v>
      </c>
      <c r="O39" s="187">
        <f t="shared" si="6"/>
        <v>0</v>
      </c>
      <c r="P39" s="190">
        <f>O39*'Cost Estimates'!C12</f>
        <v>0</v>
      </c>
      <c r="Q39" s="196">
        <f>'PDA Numbers'!T42</f>
        <v>0</v>
      </c>
      <c r="R39" s="187">
        <f t="shared" si="7"/>
        <v>0</v>
      </c>
      <c r="S39" s="190" t="e">
        <f>R39*'Cost Estimates'!C14</f>
        <v>#DIV/0!</v>
      </c>
      <c r="T39" s="181" t="e">
        <f t="shared" si="8"/>
        <v>#DIV/0!</v>
      </c>
      <c r="U39" s="196">
        <f>'PDA Numbers'!U42</f>
        <v>0</v>
      </c>
      <c r="V39" s="187">
        <f t="shared" si="14"/>
        <v>0</v>
      </c>
      <c r="W39" s="188">
        <f>V39*'Cost Estimates'!C20</f>
        <v>0</v>
      </c>
      <c r="X39" s="195">
        <f>'PDA Numbers'!V42</f>
        <v>0</v>
      </c>
      <c r="Y39" s="187">
        <f t="shared" si="9"/>
        <v>0</v>
      </c>
      <c r="Z39" s="190">
        <f>Y39*'Cost Estimates'!C21</f>
        <v>0</v>
      </c>
      <c r="AA39" s="197">
        <f t="shared" si="10"/>
        <v>0</v>
      </c>
      <c r="AB39" s="198">
        <f t="shared" si="11"/>
        <v>0</v>
      </c>
      <c r="AC39" s="198">
        <f t="shared" si="12"/>
        <v>0</v>
      </c>
      <c r="AD39" s="184" t="e">
        <f t="shared" si="15"/>
        <v>#DIV/0!</v>
      </c>
    </row>
    <row r="40" spans="1:30" ht="15.5" x14ac:dyDescent="0.35">
      <c r="A40" s="186">
        <f>'PDA Numbers'!A43</f>
        <v>0</v>
      </c>
      <c r="B40" s="238">
        <f>'PDA Numbers'!Z43</f>
        <v>0</v>
      </c>
      <c r="C40" s="187">
        <f t="shared" si="3"/>
        <v>0</v>
      </c>
      <c r="D40" s="188">
        <f>C40*'PDA Numbers'!K43</f>
        <v>0</v>
      </c>
      <c r="E40" s="189">
        <f>'PDA Numbers'!X43</f>
        <v>0</v>
      </c>
      <c r="F40" s="187">
        <f t="shared" si="4"/>
        <v>0</v>
      </c>
      <c r="G40" s="190">
        <f>F40*'PDA Numbers'!K43</f>
        <v>0</v>
      </c>
      <c r="H40" s="191">
        <f>'PDA Numbers'!Q43</f>
        <v>0</v>
      </c>
      <c r="I40" s="187">
        <f t="shared" si="5"/>
        <v>0</v>
      </c>
      <c r="J40" s="188">
        <f>I40*'Cost Estimates'!C10</f>
        <v>0</v>
      </c>
      <c r="K40" s="192">
        <f>'PDA Numbers'!R43</f>
        <v>0</v>
      </c>
      <c r="L40" s="193">
        <f t="shared" si="13"/>
        <v>0</v>
      </c>
      <c r="M40" s="194">
        <f>L40*'Cost Estimates'!C11</f>
        <v>0</v>
      </c>
      <c r="N40" s="195">
        <f>'PDA Numbers'!S43</f>
        <v>0</v>
      </c>
      <c r="O40" s="187">
        <f t="shared" si="6"/>
        <v>0</v>
      </c>
      <c r="P40" s="190">
        <f>O40*'Cost Estimates'!C12</f>
        <v>0</v>
      </c>
      <c r="Q40" s="196">
        <f>'PDA Numbers'!T43</f>
        <v>0</v>
      </c>
      <c r="R40" s="187">
        <f t="shared" si="7"/>
        <v>0</v>
      </c>
      <c r="S40" s="190" t="e">
        <f>R40*'Cost Estimates'!C14</f>
        <v>#DIV/0!</v>
      </c>
      <c r="T40" s="181" t="e">
        <f t="shared" si="8"/>
        <v>#DIV/0!</v>
      </c>
      <c r="U40" s="196">
        <f>'PDA Numbers'!U43</f>
        <v>0</v>
      </c>
      <c r="V40" s="187">
        <f t="shared" si="14"/>
        <v>0</v>
      </c>
      <c r="W40" s="188">
        <f>V40*'Cost Estimates'!C20</f>
        <v>0</v>
      </c>
      <c r="X40" s="195">
        <f>'PDA Numbers'!V43</f>
        <v>0</v>
      </c>
      <c r="Y40" s="187">
        <f t="shared" si="9"/>
        <v>0</v>
      </c>
      <c r="Z40" s="190">
        <f>Y40*'Cost Estimates'!C21</f>
        <v>0</v>
      </c>
      <c r="AA40" s="197">
        <f t="shared" si="10"/>
        <v>0</v>
      </c>
      <c r="AB40" s="198">
        <f t="shared" si="11"/>
        <v>0</v>
      </c>
      <c r="AC40" s="198">
        <f t="shared" si="12"/>
        <v>0</v>
      </c>
      <c r="AD40" s="184" t="e">
        <f t="shared" si="15"/>
        <v>#DIV/0!</v>
      </c>
    </row>
    <row r="41" spans="1:30" ht="15.5" x14ac:dyDescent="0.35">
      <c r="A41" s="186">
        <f>'PDA Numbers'!A44</f>
        <v>0</v>
      </c>
      <c r="B41" s="238">
        <f>'PDA Numbers'!Z44</f>
        <v>0</v>
      </c>
      <c r="C41" s="187">
        <f t="shared" si="3"/>
        <v>0</v>
      </c>
      <c r="D41" s="188">
        <f>C41*'PDA Numbers'!K44</f>
        <v>0</v>
      </c>
      <c r="E41" s="189">
        <f>'PDA Numbers'!X44</f>
        <v>0</v>
      </c>
      <c r="F41" s="187">
        <f t="shared" si="4"/>
        <v>0</v>
      </c>
      <c r="G41" s="190">
        <f>F41*'PDA Numbers'!K44</f>
        <v>0</v>
      </c>
      <c r="H41" s="191">
        <f>'PDA Numbers'!Q44</f>
        <v>0</v>
      </c>
      <c r="I41" s="187">
        <f t="shared" si="5"/>
        <v>0</v>
      </c>
      <c r="J41" s="188">
        <f>I41*'Cost Estimates'!C10</f>
        <v>0</v>
      </c>
      <c r="K41" s="192">
        <f>'PDA Numbers'!R44</f>
        <v>0</v>
      </c>
      <c r="L41" s="193">
        <f t="shared" si="13"/>
        <v>0</v>
      </c>
      <c r="M41" s="194">
        <f>L41*'Cost Estimates'!C11</f>
        <v>0</v>
      </c>
      <c r="N41" s="195">
        <f>'PDA Numbers'!S44</f>
        <v>0</v>
      </c>
      <c r="O41" s="187">
        <f t="shared" si="6"/>
        <v>0</v>
      </c>
      <c r="P41" s="190">
        <f>O41*'Cost Estimates'!C12</f>
        <v>0</v>
      </c>
      <c r="Q41" s="196">
        <f>'PDA Numbers'!T44</f>
        <v>0</v>
      </c>
      <c r="R41" s="187">
        <f t="shared" si="7"/>
        <v>0</v>
      </c>
      <c r="S41" s="190" t="e">
        <f>R41*'Cost Estimates'!C14</f>
        <v>#DIV/0!</v>
      </c>
      <c r="T41" s="181" t="e">
        <f t="shared" si="8"/>
        <v>#DIV/0!</v>
      </c>
      <c r="U41" s="196">
        <f>'PDA Numbers'!U44</f>
        <v>0</v>
      </c>
      <c r="V41" s="187">
        <f t="shared" si="14"/>
        <v>0</v>
      </c>
      <c r="W41" s="188">
        <f>V41*'Cost Estimates'!C20</f>
        <v>0</v>
      </c>
      <c r="X41" s="195">
        <f>'PDA Numbers'!V44</f>
        <v>0</v>
      </c>
      <c r="Y41" s="187">
        <f t="shared" si="9"/>
        <v>0</v>
      </c>
      <c r="Z41" s="190">
        <f>Y41*'Cost Estimates'!C21</f>
        <v>0</v>
      </c>
      <c r="AA41" s="197">
        <f t="shared" si="10"/>
        <v>0</v>
      </c>
      <c r="AB41" s="198">
        <f t="shared" si="11"/>
        <v>0</v>
      </c>
      <c r="AC41" s="198">
        <f t="shared" si="12"/>
        <v>0</v>
      </c>
      <c r="AD41" s="184" t="e">
        <f t="shared" si="15"/>
        <v>#DIV/0!</v>
      </c>
    </row>
    <row r="42" spans="1:30" ht="15.5" x14ac:dyDescent="0.35">
      <c r="A42" s="186">
        <f>'PDA Numbers'!A45</f>
        <v>0</v>
      </c>
      <c r="B42" s="238">
        <f>'PDA Numbers'!Z45</f>
        <v>0</v>
      </c>
      <c r="C42" s="187">
        <f t="shared" si="3"/>
        <v>0</v>
      </c>
      <c r="D42" s="188">
        <f>C42*'PDA Numbers'!K45</f>
        <v>0</v>
      </c>
      <c r="E42" s="189">
        <f>'PDA Numbers'!X45</f>
        <v>0</v>
      </c>
      <c r="F42" s="187">
        <f t="shared" si="4"/>
        <v>0</v>
      </c>
      <c r="G42" s="190">
        <f>F42*'PDA Numbers'!K45</f>
        <v>0</v>
      </c>
      <c r="H42" s="191">
        <f>'PDA Numbers'!Q45</f>
        <v>0</v>
      </c>
      <c r="I42" s="187">
        <f t="shared" si="5"/>
        <v>0</v>
      </c>
      <c r="J42" s="188">
        <f>I42*'Cost Estimates'!C10</f>
        <v>0</v>
      </c>
      <c r="K42" s="192">
        <f>'PDA Numbers'!R45</f>
        <v>0</v>
      </c>
      <c r="L42" s="193">
        <f t="shared" si="13"/>
        <v>0</v>
      </c>
      <c r="M42" s="194">
        <f>L42*'Cost Estimates'!C11</f>
        <v>0</v>
      </c>
      <c r="N42" s="195">
        <f>'PDA Numbers'!S45</f>
        <v>0</v>
      </c>
      <c r="O42" s="187">
        <f t="shared" si="6"/>
        <v>0</v>
      </c>
      <c r="P42" s="190">
        <f>O42*'Cost Estimates'!C12</f>
        <v>0</v>
      </c>
      <c r="Q42" s="196">
        <f>'PDA Numbers'!T45</f>
        <v>0</v>
      </c>
      <c r="R42" s="187">
        <f t="shared" si="7"/>
        <v>0</v>
      </c>
      <c r="S42" s="190" t="e">
        <f>R42*'Cost Estimates'!C14</f>
        <v>#DIV/0!</v>
      </c>
      <c r="T42" s="181" t="e">
        <f t="shared" si="8"/>
        <v>#DIV/0!</v>
      </c>
      <c r="U42" s="196">
        <f>'PDA Numbers'!U45</f>
        <v>0</v>
      </c>
      <c r="V42" s="187">
        <f t="shared" si="14"/>
        <v>0</v>
      </c>
      <c r="W42" s="188">
        <f>V42*'Cost Estimates'!C20</f>
        <v>0</v>
      </c>
      <c r="X42" s="195">
        <f>'PDA Numbers'!V45</f>
        <v>0</v>
      </c>
      <c r="Y42" s="187">
        <f t="shared" si="9"/>
        <v>0</v>
      </c>
      <c r="Z42" s="190">
        <f>Y42*'Cost Estimates'!C21</f>
        <v>0</v>
      </c>
      <c r="AA42" s="197">
        <f t="shared" si="10"/>
        <v>0</v>
      </c>
      <c r="AB42" s="198">
        <f t="shared" si="11"/>
        <v>0</v>
      </c>
      <c r="AC42" s="198">
        <f t="shared" si="12"/>
        <v>0</v>
      </c>
      <c r="AD42" s="184" t="e">
        <f t="shared" si="15"/>
        <v>#DIV/0!</v>
      </c>
    </row>
    <row r="43" spans="1:30" ht="15.5" x14ac:dyDescent="0.35">
      <c r="A43" s="186">
        <f>'PDA Numbers'!A46</f>
        <v>0</v>
      </c>
      <c r="B43" s="238">
        <f>'PDA Numbers'!Z46</f>
        <v>0</v>
      </c>
      <c r="C43" s="187">
        <f t="shared" si="3"/>
        <v>0</v>
      </c>
      <c r="D43" s="188">
        <f>C43*'PDA Numbers'!K46</f>
        <v>0</v>
      </c>
      <c r="E43" s="189">
        <f>'PDA Numbers'!X46</f>
        <v>0</v>
      </c>
      <c r="F43" s="187">
        <f t="shared" si="4"/>
        <v>0</v>
      </c>
      <c r="G43" s="190">
        <f>F43*'PDA Numbers'!K46</f>
        <v>0</v>
      </c>
      <c r="H43" s="191">
        <f>'PDA Numbers'!Q46</f>
        <v>0</v>
      </c>
      <c r="I43" s="187">
        <f t="shared" si="5"/>
        <v>0</v>
      </c>
      <c r="J43" s="188">
        <f>I43*'Cost Estimates'!C10</f>
        <v>0</v>
      </c>
      <c r="K43" s="192">
        <f>'PDA Numbers'!R46</f>
        <v>0</v>
      </c>
      <c r="L43" s="193">
        <f t="shared" si="13"/>
        <v>0</v>
      </c>
      <c r="M43" s="194">
        <f>L43*'Cost Estimates'!C11</f>
        <v>0</v>
      </c>
      <c r="N43" s="195">
        <f>'PDA Numbers'!S46</f>
        <v>0</v>
      </c>
      <c r="O43" s="187">
        <f t="shared" si="6"/>
        <v>0</v>
      </c>
      <c r="P43" s="190">
        <f>O43*'Cost Estimates'!C12</f>
        <v>0</v>
      </c>
      <c r="Q43" s="196">
        <f>'PDA Numbers'!T46</f>
        <v>0</v>
      </c>
      <c r="R43" s="187">
        <f t="shared" si="7"/>
        <v>0</v>
      </c>
      <c r="S43" s="190" t="e">
        <f>R43*'Cost Estimates'!C14</f>
        <v>#DIV/0!</v>
      </c>
      <c r="T43" s="181" t="e">
        <f t="shared" si="8"/>
        <v>#DIV/0!</v>
      </c>
      <c r="U43" s="196">
        <f>'PDA Numbers'!U46</f>
        <v>0</v>
      </c>
      <c r="V43" s="187">
        <f t="shared" si="14"/>
        <v>0</v>
      </c>
      <c r="W43" s="188">
        <f>V43*'Cost Estimates'!C20</f>
        <v>0</v>
      </c>
      <c r="X43" s="195">
        <f>'PDA Numbers'!V46</f>
        <v>0</v>
      </c>
      <c r="Y43" s="187">
        <f t="shared" si="9"/>
        <v>0</v>
      </c>
      <c r="Z43" s="190">
        <f>Y43*'Cost Estimates'!C21</f>
        <v>0</v>
      </c>
      <c r="AA43" s="197">
        <f t="shared" si="10"/>
        <v>0</v>
      </c>
      <c r="AB43" s="198">
        <f t="shared" si="11"/>
        <v>0</v>
      </c>
      <c r="AC43" s="198">
        <f t="shared" si="12"/>
        <v>0</v>
      </c>
      <c r="AD43" s="184" t="e">
        <f t="shared" si="15"/>
        <v>#DIV/0!</v>
      </c>
    </row>
    <row r="44" spans="1:30" ht="15.5" x14ac:dyDescent="0.35">
      <c r="A44" s="186">
        <f>'PDA Numbers'!A47</f>
        <v>0</v>
      </c>
      <c r="B44" s="238">
        <f>'PDA Numbers'!Z47</f>
        <v>0</v>
      </c>
      <c r="C44" s="187">
        <f t="shared" si="3"/>
        <v>0</v>
      </c>
      <c r="D44" s="188">
        <f>C44*'PDA Numbers'!K47</f>
        <v>0</v>
      </c>
      <c r="E44" s="189">
        <f>'PDA Numbers'!X47</f>
        <v>0</v>
      </c>
      <c r="F44" s="187">
        <f t="shared" si="4"/>
        <v>0</v>
      </c>
      <c r="G44" s="190">
        <f>F44*'PDA Numbers'!K47</f>
        <v>0</v>
      </c>
      <c r="H44" s="191">
        <f>'PDA Numbers'!Q47</f>
        <v>0</v>
      </c>
      <c r="I44" s="187">
        <f t="shared" si="5"/>
        <v>0</v>
      </c>
      <c r="J44" s="188">
        <f>I44*'Cost Estimates'!C10</f>
        <v>0</v>
      </c>
      <c r="K44" s="192">
        <f>'PDA Numbers'!R47</f>
        <v>0</v>
      </c>
      <c r="L44" s="193">
        <f t="shared" si="13"/>
        <v>0</v>
      </c>
      <c r="M44" s="194">
        <f>L44*'Cost Estimates'!C11</f>
        <v>0</v>
      </c>
      <c r="N44" s="195">
        <f>'PDA Numbers'!S47</f>
        <v>0</v>
      </c>
      <c r="O44" s="187">
        <f t="shared" si="6"/>
        <v>0</v>
      </c>
      <c r="P44" s="190">
        <f>O44*'Cost Estimates'!C12</f>
        <v>0</v>
      </c>
      <c r="Q44" s="196">
        <f>'PDA Numbers'!T47</f>
        <v>0</v>
      </c>
      <c r="R44" s="187">
        <f t="shared" si="7"/>
        <v>0</v>
      </c>
      <c r="S44" s="190" t="e">
        <f>R44*'Cost Estimates'!C14</f>
        <v>#DIV/0!</v>
      </c>
      <c r="T44" s="181" t="e">
        <f t="shared" si="8"/>
        <v>#DIV/0!</v>
      </c>
      <c r="U44" s="196">
        <f>'PDA Numbers'!U47</f>
        <v>0</v>
      </c>
      <c r="V44" s="187">
        <f t="shared" si="14"/>
        <v>0</v>
      </c>
      <c r="W44" s="188">
        <f>V44*'Cost Estimates'!C20</f>
        <v>0</v>
      </c>
      <c r="X44" s="195">
        <f>'PDA Numbers'!V47</f>
        <v>0</v>
      </c>
      <c r="Y44" s="187">
        <f t="shared" si="9"/>
        <v>0</v>
      </c>
      <c r="Z44" s="190">
        <f>Y44*'Cost Estimates'!C21</f>
        <v>0</v>
      </c>
      <c r="AA44" s="197">
        <f t="shared" si="10"/>
        <v>0</v>
      </c>
      <c r="AB44" s="198">
        <f t="shared" si="11"/>
        <v>0</v>
      </c>
      <c r="AC44" s="198">
        <f t="shared" si="12"/>
        <v>0</v>
      </c>
      <c r="AD44" s="184" t="e">
        <f t="shared" si="15"/>
        <v>#DIV/0!</v>
      </c>
    </row>
    <row r="45" spans="1:30" ht="15.5" x14ac:dyDescent="0.35">
      <c r="A45" s="186">
        <f>'PDA Numbers'!A48</f>
        <v>0</v>
      </c>
      <c r="B45" s="238">
        <f>'PDA Numbers'!Z48</f>
        <v>0</v>
      </c>
      <c r="C45" s="187">
        <f t="shared" si="3"/>
        <v>0</v>
      </c>
      <c r="D45" s="188">
        <f>C45*'PDA Numbers'!K48</f>
        <v>0</v>
      </c>
      <c r="E45" s="189">
        <f>'PDA Numbers'!X48</f>
        <v>0</v>
      </c>
      <c r="F45" s="187">
        <f t="shared" si="4"/>
        <v>0</v>
      </c>
      <c r="G45" s="190">
        <f>F45*'PDA Numbers'!K48</f>
        <v>0</v>
      </c>
      <c r="H45" s="191">
        <f>'PDA Numbers'!Q48</f>
        <v>0</v>
      </c>
      <c r="I45" s="187">
        <f t="shared" si="5"/>
        <v>0</v>
      </c>
      <c r="J45" s="188">
        <f>I45*'Cost Estimates'!C10</f>
        <v>0</v>
      </c>
      <c r="K45" s="192">
        <f>'PDA Numbers'!R48</f>
        <v>0</v>
      </c>
      <c r="L45" s="193">
        <f t="shared" si="13"/>
        <v>0</v>
      </c>
      <c r="M45" s="194">
        <f>L45*'Cost Estimates'!C11</f>
        <v>0</v>
      </c>
      <c r="N45" s="195">
        <f>'PDA Numbers'!S48</f>
        <v>0</v>
      </c>
      <c r="O45" s="187">
        <f t="shared" si="6"/>
        <v>0</v>
      </c>
      <c r="P45" s="190">
        <f>O45*'Cost Estimates'!C12</f>
        <v>0</v>
      </c>
      <c r="Q45" s="196">
        <f>'PDA Numbers'!T48</f>
        <v>0</v>
      </c>
      <c r="R45" s="187">
        <f t="shared" si="7"/>
        <v>0</v>
      </c>
      <c r="S45" s="190" t="e">
        <f>R45*'Cost Estimates'!C14</f>
        <v>#DIV/0!</v>
      </c>
      <c r="T45" s="181" t="e">
        <f t="shared" si="8"/>
        <v>#DIV/0!</v>
      </c>
      <c r="U45" s="196">
        <f>'PDA Numbers'!U48</f>
        <v>0</v>
      </c>
      <c r="V45" s="187">
        <f t="shared" si="14"/>
        <v>0</v>
      </c>
      <c r="W45" s="188">
        <f>V45*'Cost Estimates'!C20</f>
        <v>0</v>
      </c>
      <c r="X45" s="195">
        <f>'PDA Numbers'!V48</f>
        <v>0</v>
      </c>
      <c r="Y45" s="187">
        <f t="shared" si="9"/>
        <v>0</v>
      </c>
      <c r="Z45" s="190">
        <f>Y45*'Cost Estimates'!C21</f>
        <v>0</v>
      </c>
      <c r="AA45" s="197">
        <f t="shared" si="10"/>
        <v>0</v>
      </c>
      <c r="AB45" s="198">
        <f t="shared" si="11"/>
        <v>0</v>
      </c>
      <c r="AC45" s="198">
        <f t="shared" si="12"/>
        <v>0</v>
      </c>
      <c r="AD45" s="184" t="e">
        <f t="shared" si="15"/>
        <v>#DIV/0!</v>
      </c>
    </row>
    <row r="46" spans="1:30" ht="15.5" x14ac:dyDescent="0.35">
      <c r="A46" s="186">
        <f>'PDA Numbers'!A49</f>
        <v>0</v>
      </c>
      <c r="B46" s="238">
        <f>'PDA Numbers'!Z49</f>
        <v>0</v>
      </c>
      <c r="C46" s="187">
        <f t="shared" si="3"/>
        <v>0</v>
      </c>
      <c r="D46" s="188">
        <f>C46*'PDA Numbers'!K49</f>
        <v>0</v>
      </c>
      <c r="E46" s="189">
        <f>'PDA Numbers'!X49</f>
        <v>0</v>
      </c>
      <c r="F46" s="187">
        <f t="shared" si="4"/>
        <v>0</v>
      </c>
      <c r="G46" s="190">
        <f>F46*'PDA Numbers'!K49</f>
        <v>0</v>
      </c>
      <c r="H46" s="191">
        <f>'PDA Numbers'!Q49</f>
        <v>0</v>
      </c>
      <c r="I46" s="187">
        <f t="shared" si="5"/>
        <v>0</v>
      </c>
      <c r="J46" s="188">
        <f>I46*'Cost Estimates'!C10</f>
        <v>0</v>
      </c>
      <c r="K46" s="192">
        <f>'PDA Numbers'!R49</f>
        <v>0</v>
      </c>
      <c r="L46" s="193">
        <f t="shared" si="13"/>
        <v>0</v>
      </c>
      <c r="M46" s="194">
        <f>L46*'Cost Estimates'!C11</f>
        <v>0</v>
      </c>
      <c r="N46" s="195">
        <f>'PDA Numbers'!S49</f>
        <v>0</v>
      </c>
      <c r="O46" s="187">
        <f t="shared" si="6"/>
        <v>0</v>
      </c>
      <c r="P46" s="190">
        <f>O46*'Cost Estimates'!C12</f>
        <v>0</v>
      </c>
      <c r="Q46" s="196">
        <f>'PDA Numbers'!T49</f>
        <v>0</v>
      </c>
      <c r="R46" s="187">
        <f t="shared" si="7"/>
        <v>0</v>
      </c>
      <c r="S46" s="190" t="e">
        <f>R46*'Cost Estimates'!C14</f>
        <v>#DIV/0!</v>
      </c>
      <c r="T46" s="181" t="e">
        <f t="shared" si="8"/>
        <v>#DIV/0!</v>
      </c>
      <c r="U46" s="196">
        <f>'PDA Numbers'!U49</f>
        <v>0</v>
      </c>
      <c r="V46" s="187">
        <f t="shared" si="14"/>
        <v>0</v>
      </c>
      <c r="W46" s="188">
        <f>V46*'Cost Estimates'!C20</f>
        <v>0</v>
      </c>
      <c r="X46" s="195">
        <f>'PDA Numbers'!V49</f>
        <v>0</v>
      </c>
      <c r="Y46" s="187">
        <f t="shared" si="9"/>
        <v>0</v>
      </c>
      <c r="Z46" s="190">
        <f>Y46*'Cost Estimates'!C21</f>
        <v>0</v>
      </c>
      <c r="AA46" s="197">
        <f t="shared" si="10"/>
        <v>0</v>
      </c>
      <c r="AB46" s="198">
        <f t="shared" si="11"/>
        <v>0</v>
      </c>
      <c r="AC46" s="198">
        <f t="shared" si="12"/>
        <v>0</v>
      </c>
      <c r="AD46" s="184" t="e">
        <f t="shared" si="15"/>
        <v>#DIV/0!</v>
      </c>
    </row>
    <row r="47" spans="1:30" ht="15.5" x14ac:dyDescent="0.35">
      <c r="A47" s="186">
        <f>'PDA Numbers'!A50</f>
        <v>0</v>
      </c>
      <c r="B47" s="238">
        <f>'PDA Numbers'!Z50</f>
        <v>0</v>
      </c>
      <c r="C47" s="187">
        <f t="shared" si="3"/>
        <v>0</v>
      </c>
      <c r="D47" s="188">
        <f>C47*'PDA Numbers'!K50</f>
        <v>0</v>
      </c>
      <c r="E47" s="189">
        <f>'PDA Numbers'!X50</f>
        <v>0</v>
      </c>
      <c r="F47" s="187">
        <f t="shared" si="4"/>
        <v>0</v>
      </c>
      <c r="G47" s="190">
        <f>F47*'PDA Numbers'!K50</f>
        <v>0</v>
      </c>
      <c r="H47" s="191">
        <f>'PDA Numbers'!Q50</f>
        <v>0</v>
      </c>
      <c r="I47" s="187">
        <f t="shared" si="5"/>
        <v>0</v>
      </c>
      <c r="J47" s="188">
        <f>I47*'Cost Estimates'!C10</f>
        <v>0</v>
      </c>
      <c r="K47" s="192">
        <f>'PDA Numbers'!R50</f>
        <v>0</v>
      </c>
      <c r="L47" s="193">
        <f t="shared" si="13"/>
        <v>0</v>
      </c>
      <c r="M47" s="194">
        <f>L47*'Cost Estimates'!C11</f>
        <v>0</v>
      </c>
      <c r="N47" s="195">
        <f>'PDA Numbers'!S50</f>
        <v>0</v>
      </c>
      <c r="O47" s="187">
        <f t="shared" si="6"/>
        <v>0</v>
      </c>
      <c r="P47" s="190">
        <f>O47*'Cost Estimates'!C12</f>
        <v>0</v>
      </c>
      <c r="Q47" s="196">
        <f>'PDA Numbers'!T50</f>
        <v>0</v>
      </c>
      <c r="R47" s="187">
        <f t="shared" si="7"/>
        <v>0</v>
      </c>
      <c r="S47" s="190" t="e">
        <f>R47*'Cost Estimates'!C14</f>
        <v>#DIV/0!</v>
      </c>
      <c r="T47" s="181" t="e">
        <f t="shared" si="8"/>
        <v>#DIV/0!</v>
      </c>
      <c r="U47" s="196">
        <f>'PDA Numbers'!U50</f>
        <v>0</v>
      </c>
      <c r="V47" s="187">
        <f t="shared" si="14"/>
        <v>0</v>
      </c>
      <c r="W47" s="188">
        <f>V47*'Cost Estimates'!C20</f>
        <v>0</v>
      </c>
      <c r="X47" s="195">
        <f>'PDA Numbers'!V50</f>
        <v>0</v>
      </c>
      <c r="Y47" s="187">
        <f t="shared" si="9"/>
        <v>0</v>
      </c>
      <c r="Z47" s="190">
        <f>Y47*'Cost Estimates'!C21</f>
        <v>0</v>
      </c>
      <c r="AA47" s="197">
        <f t="shared" si="10"/>
        <v>0</v>
      </c>
      <c r="AB47" s="198">
        <f t="shared" si="11"/>
        <v>0</v>
      </c>
      <c r="AC47" s="198">
        <f t="shared" si="12"/>
        <v>0</v>
      </c>
      <c r="AD47" s="184" t="e">
        <f t="shared" si="15"/>
        <v>#DIV/0!</v>
      </c>
    </row>
    <row r="48" spans="1:30" ht="15.5" x14ac:dyDescent="0.35">
      <c r="A48" s="186">
        <f>'PDA Numbers'!A51</f>
        <v>0</v>
      </c>
      <c r="B48" s="238">
        <f>'PDA Numbers'!Z51</f>
        <v>0</v>
      </c>
      <c r="C48" s="187">
        <f t="shared" si="3"/>
        <v>0</v>
      </c>
      <c r="D48" s="188">
        <f>C48*'PDA Numbers'!K51</f>
        <v>0</v>
      </c>
      <c r="E48" s="189">
        <f>'PDA Numbers'!X51</f>
        <v>0</v>
      </c>
      <c r="F48" s="187">
        <f t="shared" si="4"/>
        <v>0</v>
      </c>
      <c r="G48" s="190">
        <f>F48*'PDA Numbers'!K51</f>
        <v>0</v>
      </c>
      <c r="H48" s="191">
        <f>'PDA Numbers'!Q51</f>
        <v>0</v>
      </c>
      <c r="I48" s="187">
        <f t="shared" si="5"/>
        <v>0</v>
      </c>
      <c r="J48" s="188">
        <f>I48*'Cost Estimates'!C10</f>
        <v>0</v>
      </c>
      <c r="K48" s="192">
        <f>'PDA Numbers'!R51</f>
        <v>0</v>
      </c>
      <c r="L48" s="193">
        <f t="shared" si="13"/>
        <v>0</v>
      </c>
      <c r="M48" s="194">
        <f>L48*'Cost Estimates'!C11</f>
        <v>0</v>
      </c>
      <c r="N48" s="195">
        <f>'PDA Numbers'!S51</f>
        <v>0</v>
      </c>
      <c r="O48" s="187">
        <f t="shared" si="6"/>
        <v>0</v>
      </c>
      <c r="P48" s="190">
        <f>O48*'Cost Estimates'!C12</f>
        <v>0</v>
      </c>
      <c r="Q48" s="196">
        <f>'PDA Numbers'!T51</f>
        <v>0</v>
      </c>
      <c r="R48" s="187">
        <f t="shared" si="7"/>
        <v>0</v>
      </c>
      <c r="S48" s="190" t="e">
        <f>R48*'Cost Estimates'!C14</f>
        <v>#DIV/0!</v>
      </c>
      <c r="T48" s="181" t="e">
        <f t="shared" si="8"/>
        <v>#DIV/0!</v>
      </c>
      <c r="U48" s="196">
        <f>'PDA Numbers'!U51</f>
        <v>0</v>
      </c>
      <c r="V48" s="187">
        <f t="shared" si="14"/>
        <v>0</v>
      </c>
      <c r="W48" s="188">
        <f>V48*'Cost Estimates'!C20</f>
        <v>0</v>
      </c>
      <c r="X48" s="195">
        <f>'PDA Numbers'!V51</f>
        <v>0</v>
      </c>
      <c r="Y48" s="187">
        <f t="shared" si="9"/>
        <v>0</v>
      </c>
      <c r="Z48" s="190">
        <f>Y48*'Cost Estimates'!C21</f>
        <v>0</v>
      </c>
      <c r="AA48" s="197">
        <f t="shared" si="10"/>
        <v>0</v>
      </c>
      <c r="AB48" s="198">
        <f t="shared" si="11"/>
        <v>0</v>
      </c>
      <c r="AC48" s="198">
        <f t="shared" si="12"/>
        <v>0</v>
      </c>
      <c r="AD48" s="184" t="e">
        <f t="shared" si="15"/>
        <v>#DIV/0!</v>
      </c>
    </row>
    <row r="49" spans="1:30" ht="15.5" x14ac:dyDescent="0.35">
      <c r="A49" s="186">
        <f>'PDA Numbers'!A52</f>
        <v>0</v>
      </c>
      <c r="B49" s="238">
        <f>'PDA Numbers'!Z52</f>
        <v>0</v>
      </c>
      <c r="C49" s="187">
        <f t="shared" si="3"/>
        <v>0</v>
      </c>
      <c r="D49" s="188">
        <f>C49*'PDA Numbers'!K52</f>
        <v>0</v>
      </c>
      <c r="E49" s="189">
        <f>'PDA Numbers'!X52</f>
        <v>0</v>
      </c>
      <c r="F49" s="187">
        <f t="shared" si="4"/>
        <v>0</v>
      </c>
      <c r="G49" s="190">
        <f>F49*'PDA Numbers'!K52</f>
        <v>0</v>
      </c>
      <c r="H49" s="191">
        <f>'PDA Numbers'!Q52</f>
        <v>0</v>
      </c>
      <c r="I49" s="187">
        <f t="shared" si="5"/>
        <v>0</v>
      </c>
      <c r="J49" s="188">
        <f>I49*'Cost Estimates'!C10</f>
        <v>0</v>
      </c>
      <c r="K49" s="192">
        <f>'PDA Numbers'!R52</f>
        <v>0</v>
      </c>
      <c r="L49" s="193">
        <f t="shared" si="13"/>
        <v>0</v>
      </c>
      <c r="M49" s="194">
        <f>L49*'Cost Estimates'!C11</f>
        <v>0</v>
      </c>
      <c r="N49" s="195">
        <f>'PDA Numbers'!S52</f>
        <v>0</v>
      </c>
      <c r="O49" s="187">
        <f t="shared" si="6"/>
        <v>0</v>
      </c>
      <c r="P49" s="190">
        <f>O49*'Cost Estimates'!C12</f>
        <v>0</v>
      </c>
      <c r="Q49" s="196">
        <f>'PDA Numbers'!T52</f>
        <v>0</v>
      </c>
      <c r="R49" s="187">
        <f t="shared" si="7"/>
        <v>0</v>
      </c>
      <c r="S49" s="190" t="e">
        <f>R49*'Cost Estimates'!C14</f>
        <v>#DIV/0!</v>
      </c>
      <c r="T49" s="181" t="e">
        <f t="shared" si="8"/>
        <v>#DIV/0!</v>
      </c>
      <c r="U49" s="196">
        <f>'PDA Numbers'!U52</f>
        <v>0</v>
      </c>
      <c r="V49" s="187">
        <f t="shared" si="14"/>
        <v>0</v>
      </c>
      <c r="W49" s="188">
        <f>V49*'Cost Estimates'!C20</f>
        <v>0</v>
      </c>
      <c r="X49" s="195">
        <f>'PDA Numbers'!V52</f>
        <v>0</v>
      </c>
      <c r="Y49" s="187">
        <f t="shared" si="9"/>
        <v>0</v>
      </c>
      <c r="Z49" s="190">
        <f>Y49*'Cost Estimates'!C21</f>
        <v>0</v>
      </c>
      <c r="AA49" s="197">
        <f t="shared" si="10"/>
        <v>0</v>
      </c>
      <c r="AB49" s="198">
        <f t="shared" si="11"/>
        <v>0</v>
      </c>
      <c r="AC49" s="198">
        <f t="shared" si="12"/>
        <v>0</v>
      </c>
      <c r="AD49" s="184" t="e">
        <f t="shared" si="15"/>
        <v>#DIV/0!</v>
      </c>
    </row>
    <row r="50" spans="1:30" ht="15.5" x14ac:dyDescent="0.35">
      <c r="A50" s="186">
        <f>'PDA Numbers'!A53</f>
        <v>0</v>
      </c>
      <c r="B50" s="238">
        <f>'PDA Numbers'!Z53</f>
        <v>0</v>
      </c>
      <c r="C50" s="187">
        <f t="shared" si="3"/>
        <v>0</v>
      </c>
      <c r="D50" s="188">
        <f>C50*'PDA Numbers'!K53</f>
        <v>0</v>
      </c>
      <c r="E50" s="189">
        <f>'PDA Numbers'!X53</f>
        <v>0</v>
      </c>
      <c r="F50" s="187">
        <f t="shared" si="4"/>
        <v>0</v>
      </c>
      <c r="G50" s="190">
        <f>F50*'PDA Numbers'!K53</f>
        <v>0</v>
      </c>
      <c r="H50" s="191">
        <f>'PDA Numbers'!Q53</f>
        <v>0</v>
      </c>
      <c r="I50" s="187">
        <f t="shared" si="5"/>
        <v>0</v>
      </c>
      <c r="J50" s="188">
        <f>I50*'Cost Estimates'!C10</f>
        <v>0</v>
      </c>
      <c r="K50" s="192">
        <f>'PDA Numbers'!R53</f>
        <v>0</v>
      </c>
      <c r="L50" s="193">
        <f t="shared" si="13"/>
        <v>0</v>
      </c>
      <c r="M50" s="194">
        <f>L50*'Cost Estimates'!C11</f>
        <v>0</v>
      </c>
      <c r="N50" s="195">
        <f>'PDA Numbers'!S53</f>
        <v>0</v>
      </c>
      <c r="O50" s="187">
        <f t="shared" si="6"/>
        <v>0</v>
      </c>
      <c r="P50" s="190">
        <f>O50*'Cost Estimates'!C12</f>
        <v>0</v>
      </c>
      <c r="Q50" s="196">
        <f>'PDA Numbers'!T53</f>
        <v>0</v>
      </c>
      <c r="R50" s="187">
        <f t="shared" si="7"/>
        <v>0</v>
      </c>
      <c r="S50" s="190" t="e">
        <f>R50*'Cost Estimates'!C14</f>
        <v>#DIV/0!</v>
      </c>
      <c r="T50" s="181" t="e">
        <f t="shared" si="8"/>
        <v>#DIV/0!</v>
      </c>
      <c r="U50" s="196">
        <f>'PDA Numbers'!U53</f>
        <v>0</v>
      </c>
      <c r="V50" s="187">
        <f t="shared" si="14"/>
        <v>0</v>
      </c>
      <c r="W50" s="188">
        <f>V50*'Cost Estimates'!C20</f>
        <v>0</v>
      </c>
      <c r="X50" s="195">
        <f>'PDA Numbers'!V53</f>
        <v>0</v>
      </c>
      <c r="Y50" s="187">
        <f t="shared" si="9"/>
        <v>0</v>
      </c>
      <c r="Z50" s="190">
        <f>Y50*'Cost Estimates'!C21</f>
        <v>0</v>
      </c>
      <c r="AA50" s="197">
        <f t="shared" si="10"/>
        <v>0</v>
      </c>
      <c r="AB50" s="198">
        <f t="shared" si="11"/>
        <v>0</v>
      </c>
      <c r="AC50" s="198">
        <f t="shared" si="12"/>
        <v>0</v>
      </c>
      <c r="AD50" s="184" t="e">
        <f t="shared" si="15"/>
        <v>#DIV/0!</v>
      </c>
    </row>
    <row r="51" spans="1:30" ht="15.5" x14ac:dyDescent="0.35">
      <c r="A51" s="186">
        <f>'PDA Numbers'!A54</f>
        <v>0</v>
      </c>
      <c r="B51" s="238">
        <f>'PDA Numbers'!Z54</f>
        <v>0</v>
      </c>
      <c r="C51" s="187">
        <f t="shared" si="3"/>
        <v>0</v>
      </c>
      <c r="D51" s="188">
        <f>C51*'PDA Numbers'!K54</f>
        <v>0</v>
      </c>
      <c r="E51" s="189">
        <f>'PDA Numbers'!X54</f>
        <v>0</v>
      </c>
      <c r="F51" s="187">
        <f t="shared" si="4"/>
        <v>0</v>
      </c>
      <c r="G51" s="190">
        <f>F51*'PDA Numbers'!K54</f>
        <v>0</v>
      </c>
      <c r="H51" s="191">
        <f>'PDA Numbers'!Q54</f>
        <v>0</v>
      </c>
      <c r="I51" s="187">
        <f t="shared" si="5"/>
        <v>0</v>
      </c>
      <c r="J51" s="188">
        <f>I51*'Cost Estimates'!C10</f>
        <v>0</v>
      </c>
      <c r="K51" s="192">
        <f>'PDA Numbers'!R54</f>
        <v>0</v>
      </c>
      <c r="L51" s="193">
        <f t="shared" si="13"/>
        <v>0</v>
      </c>
      <c r="M51" s="194">
        <f>L51*'Cost Estimates'!C11</f>
        <v>0</v>
      </c>
      <c r="N51" s="195">
        <f>'PDA Numbers'!S54</f>
        <v>0</v>
      </c>
      <c r="O51" s="187">
        <f t="shared" si="6"/>
        <v>0</v>
      </c>
      <c r="P51" s="190">
        <f>O51*'Cost Estimates'!C12</f>
        <v>0</v>
      </c>
      <c r="Q51" s="196">
        <f>'PDA Numbers'!T54</f>
        <v>0</v>
      </c>
      <c r="R51" s="187">
        <f t="shared" si="7"/>
        <v>0</v>
      </c>
      <c r="S51" s="190" t="e">
        <f>R51*'Cost Estimates'!C14</f>
        <v>#DIV/0!</v>
      </c>
      <c r="T51" s="181" t="e">
        <f t="shared" si="8"/>
        <v>#DIV/0!</v>
      </c>
      <c r="U51" s="196">
        <f>'PDA Numbers'!U54</f>
        <v>0</v>
      </c>
      <c r="V51" s="187">
        <f t="shared" si="14"/>
        <v>0</v>
      </c>
      <c r="W51" s="188">
        <f>V51*'Cost Estimates'!C20</f>
        <v>0</v>
      </c>
      <c r="X51" s="195">
        <f>'PDA Numbers'!V54</f>
        <v>0</v>
      </c>
      <c r="Y51" s="187">
        <f t="shared" si="9"/>
        <v>0</v>
      </c>
      <c r="Z51" s="190">
        <f>Y51*'Cost Estimates'!C21</f>
        <v>0</v>
      </c>
      <c r="AA51" s="197">
        <f t="shared" si="10"/>
        <v>0</v>
      </c>
      <c r="AB51" s="198">
        <f t="shared" si="11"/>
        <v>0</v>
      </c>
      <c r="AC51" s="198">
        <f t="shared" si="12"/>
        <v>0</v>
      </c>
      <c r="AD51" s="184" t="e">
        <f t="shared" si="15"/>
        <v>#DIV/0!</v>
      </c>
    </row>
    <row r="52" spans="1:30" ht="15.5" x14ac:dyDescent="0.35">
      <c r="A52" s="186">
        <f>'PDA Numbers'!A55</f>
        <v>0</v>
      </c>
      <c r="B52" s="238">
        <f>'PDA Numbers'!Z55</f>
        <v>0</v>
      </c>
      <c r="C52" s="187">
        <f t="shared" si="3"/>
        <v>0</v>
      </c>
      <c r="D52" s="188">
        <f>C52*'PDA Numbers'!K55</f>
        <v>0</v>
      </c>
      <c r="E52" s="189">
        <f>'PDA Numbers'!X55</f>
        <v>0</v>
      </c>
      <c r="F52" s="187">
        <f t="shared" si="4"/>
        <v>0</v>
      </c>
      <c r="G52" s="190">
        <f>F52*'PDA Numbers'!K55</f>
        <v>0</v>
      </c>
      <c r="H52" s="191">
        <f>'PDA Numbers'!Q55</f>
        <v>0</v>
      </c>
      <c r="I52" s="187">
        <f t="shared" si="5"/>
        <v>0</v>
      </c>
      <c r="J52" s="188">
        <f>I52*'Cost Estimates'!C10</f>
        <v>0</v>
      </c>
      <c r="K52" s="192">
        <f>'PDA Numbers'!R55</f>
        <v>0</v>
      </c>
      <c r="L52" s="193">
        <f t="shared" si="13"/>
        <v>0</v>
      </c>
      <c r="M52" s="194">
        <f>L52*'Cost Estimates'!C11</f>
        <v>0</v>
      </c>
      <c r="N52" s="195">
        <f>'PDA Numbers'!S55</f>
        <v>0</v>
      </c>
      <c r="O52" s="187">
        <f t="shared" si="6"/>
        <v>0</v>
      </c>
      <c r="P52" s="190">
        <f>O52*'Cost Estimates'!C12</f>
        <v>0</v>
      </c>
      <c r="Q52" s="196">
        <f>'PDA Numbers'!T55</f>
        <v>0</v>
      </c>
      <c r="R52" s="187">
        <f t="shared" si="7"/>
        <v>0</v>
      </c>
      <c r="S52" s="190" t="e">
        <f>R52*'Cost Estimates'!C14</f>
        <v>#DIV/0!</v>
      </c>
      <c r="T52" s="181" t="e">
        <f t="shared" si="8"/>
        <v>#DIV/0!</v>
      </c>
      <c r="U52" s="196">
        <f>'PDA Numbers'!U55</f>
        <v>0</v>
      </c>
      <c r="V52" s="187">
        <f t="shared" si="14"/>
        <v>0</v>
      </c>
      <c r="W52" s="188">
        <f>V52*'Cost Estimates'!C20</f>
        <v>0</v>
      </c>
      <c r="X52" s="195">
        <f>'PDA Numbers'!V55</f>
        <v>0</v>
      </c>
      <c r="Y52" s="187">
        <f t="shared" si="9"/>
        <v>0</v>
      </c>
      <c r="Z52" s="190">
        <f>Y52*'Cost Estimates'!C21</f>
        <v>0</v>
      </c>
      <c r="AA52" s="197">
        <f t="shared" si="10"/>
        <v>0</v>
      </c>
      <c r="AB52" s="198">
        <f t="shared" si="11"/>
        <v>0</v>
      </c>
      <c r="AC52" s="198">
        <f t="shared" si="12"/>
        <v>0</v>
      </c>
      <c r="AD52" s="184" t="e">
        <f t="shared" si="15"/>
        <v>#DIV/0!</v>
      </c>
    </row>
    <row r="53" spans="1:30" ht="15.5" x14ac:dyDescent="0.35">
      <c r="A53" s="186">
        <f>'PDA Numbers'!A56</f>
        <v>0</v>
      </c>
      <c r="B53" s="238">
        <f>'PDA Numbers'!Z56</f>
        <v>0</v>
      </c>
      <c r="C53" s="187">
        <f t="shared" si="3"/>
        <v>0</v>
      </c>
      <c r="D53" s="188">
        <f>C53*'PDA Numbers'!K56</f>
        <v>0</v>
      </c>
      <c r="E53" s="189">
        <f>'PDA Numbers'!X56</f>
        <v>0</v>
      </c>
      <c r="F53" s="187">
        <f t="shared" si="4"/>
        <v>0</v>
      </c>
      <c r="G53" s="190">
        <f>F53*'PDA Numbers'!K56</f>
        <v>0</v>
      </c>
      <c r="H53" s="191">
        <f>'PDA Numbers'!Q56</f>
        <v>0</v>
      </c>
      <c r="I53" s="187">
        <f t="shared" si="5"/>
        <v>0</v>
      </c>
      <c r="J53" s="188">
        <f>I53*'Cost Estimates'!C10</f>
        <v>0</v>
      </c>
      <c r="K53" s="192">
        <f>'PDA Numbers'!R56</f>
        <v>0</v>
      </c>
      <c r="L53" s="193">
        <f t="shared" si="13"/>
        <v>0</v>
      </c>
      <c r="M53" s="194">
        <f>L53*'Cost Estimates'!C11</f>
        <v>0</v>
      </c>
      <c r="N53" s="195">
        <f>'PDA Numbers'!S56</f>
        <v>0</v>
      </c>
      <c r="O53" s="187">
        <f t="shared" si="6"/>
        <v>0</v>
      </c>
      <c r="P53" s="190">
        <f>O53*'Cost Estimates'!C12</f>
        <v>0</v>
      </c>
      <c r="Q53" s="196">
        <f>'PDA Numbers'!T56</f>
        <v>0</v>
      </c>
      <c r="R53" s="187">
        <f t="shared" si="7"/>
        <v>0</v>
      </c>
      <c r="S53" s="190" t="e">
        <f>R53*'Cost Estimates'!C14</f>
        <v>#DIV/0!</v>
      </c>
      <c r="T53" s="181" t="e">
        <f t="shared" si="8"/>
        <v>#DIV/0!</v>
      </c>
      <c r="U53" s="196">
        <f>'PDA Numbers'!U56</f>
        <v>0</v>
      </c>
      <c r="V53" s="187">
        <f t="shared" si="14"/>
        <v>0</v>
      </c>
      <c r="W53" s="188">
        <f>V53*'Cost Estimates'!C20</f>
        <v>0</v>
      </c>
      <c r="X53" s="195">
        <f>'PDA Numbers'!V56</f>
        <v>0</v>
      </c>
      <c r="Y53" s="187">
        <f t="shared" si="9"/>
        <v>0</v>
      </c>
      <c r="Z53" s="190">
        <f>Y53*'Cost Estimates'!C21</f>
        <v>0</v>
      </c>
      <c r="AA53" s="197">
        <f t="shared" si="10"/>
        <v>0</v>
      </c>
      <c r="AB53" s="198">
        <f t="shared" si="11"/>
        <v>0</v>
      </c>
      <c r="AC53" s="198">
        <f t="shared" si="12"/>
        <v>0</v>
      </c>
      <c r="AD53" s="184" t="e">
        <f t="shared" si="15"/>
        <v>#DIV/0!</v>
      </c>
    </row>
    <row r="54" spans="1:30" ht="15.5" x14ac:dyDescent="0.35">
      <c r="A54" s="186">
        <f>'PDA Numbers'!A57</f>
        <v>0</v>
      </c>
      <c r="B54" s="238">
        <f>'PDA Numbers'!Z57</f>
        <v>0</v>
      </c>
      <c r="C54" s="187">
        <f t="shared" si="3"/>
        <v>0</v>
      </c>
      <c r="D54" s="188">
        <f>C54*'PDA Numbers'!K57</f>
        <v>0</v>
      </c>
      <c r="E54" s="189">
        <f>'PDA Numbers'!X57</f>
        <v>0</v>
      </c>
      <c r="F54" s="187">
        <f t="shared" si="4"/>
        <v>0</v>
      </c>
      <c r="G54" s="190">
        <f>F54*'PDA Numbers'!K57</f>
        <v>0</v>
      </c>
      <c r="H54" s="191">
        <f>'PDA Numbers'!Q57</f>
        <v>0</v>
      </c>
      <c r="I54" s="187">
        <f t="shared" si="5"/>
        <v>0</v>
      </c>
      <c r="J54" s="188">
        <f>I54*'Cost Estimates'!C10</f>
        <v>0</v>
      </c>
      <c r="K54" s="192">
        <f>'PDA Numbers'!R57</f>
        <v>0</v>
      </c>
      <c r="L54" s="193">
        <f t="shared" si="13"/>
        <v>0</v>
      </c>
      <c r="M54" s="194">
        <f>L54*'Cost Estimates'!C11</f>
        <v>0</v>
      </c>
      <c r="N54" s="195">
        <f>'PDA Numbers'!S57</f>
        <v>0</v>
      </c>
      <c r="O54" s="187">
        <f t="shared" si="6"/>
        <v>0</v>
      </c>
      <c r="P54" s="190">
        <f>O54*'Cost Estimates'!C12</f>
        <v>0</v>
      </c>
      <c r="Q54" s="196">
        <f>'PDA Numbers'!T57</f>
        <v>0</v>
      </c>
      <c r="R54" s="187">
        <f t="shared" si="7"/>
        <v>0</v>
      </c>
      <c r="S54" s="190" t="e">
        <f>R54*'Cost Estimates'!C14</f>
        <v>#DIV/0!</v>
      </c>
      <c r="T54" s="181" t="e">
        <f t="shared" si="8"/>
        <v>#DIV/0!</v>
      </c>
      <c r="U54" s="196">
        <f>'PDA Numbers'!U57</f>
        <v>0</v>
      </c>
      <c r="V54" s="187">
        <f t="shared" si="14"/>
        <v>0</v>
      </c>
      <c r="W54" s="188">
        <f>V54*'Cost Estimates'!C20</f>
        <v>0</v>
      </c>
      <c r="X54" s="195">
        <f>'PDA Numbers'!V57</f>
        <v>0</v>
      </c>
      <c r="Y54" s="187">
        <f t="shared" si="9"/>
        <v>0</v>
      </c>
      <c r="Z54" s="190">
        <f>Y54*'Cost Estimates'!C21</f>
        <v>0</v>
      </c>
      <c r="AA54" s="197">
        <f t="shared" si="10"/>
        <v>0</v>
      </c>
      <c r="AB54" s="198">
        <f t="shared" si="11"/>
        <v>0</v>
      </c>
      <c r="AC54" s="198">
        <f t="shared" si="12"/>
        <v>0</v>
      </c>
      <c r="AD54" s="184" t="e">
        <f t="shared" si="15"/>
        <v>#DIV/0!</v>
      </c>
    </row>
    <row r="55" spans="1:30" ht="15.5" x14ac:dyDescent="0.35">
      <c r="A55" s="199">
        <f>'PDA Numbers'!A58</f>
        <v>0</v>
      </c>
      <c r="B55" s="239">
        <f>'PDA Numbers'!Z58</f>
        <v>0</v>
      </c>
      <c r="C55" s="200">
        <f t="shared" si="3"/>
        <v>0</v>
      </c>
      <c r="D55" s="201">
        <f>C55*'PDA Numbers'!K58</f>
        <v>0</v>
      </c>
      <c r="E55" s="202">
        <f>'PDA Numbers'!X58</f>
        <v>0</v>
      </c>
      <c r="F55" s="200">
        <f t="shared" si="4"/>
        <v>0</v>
      </c>
      <c r="G55" s="203">
        <f>F55*'PDA Numbers'!K58</f>
        <v>0</v>
      </c>
      <c r="H55" s="191">
        <f>'PDA Numbers'!Q58</f>
        <v>0</v>
      </c>
      <c r="I55" s="200">
        <f t="shared" si="5"/>
        <v>0</v>
      </c>
      <c r="J55" s="201">
        <f>I55*'Cost Estimates'!C10</f>
        <v>0</v>
      </c>
      <c r="K55" s="192">
        <f>'PDA Numbers'!R58</f>
        <v>0</v>
      </c>
      <c r="L55" s="193">
        <f t="shared" si="13"/>
        <v>0</v>
      </c>
      <c r="M55" s="194">
        <f>L55*'Cost Estimates'!C11</f>
        <v>0</v>
      </c>
      <c r="N55" s="204">
        <f>'PDA Numbers'!S58</f>
        <v>0</v>
      </c>
      <c r="O55" s="200">
        <f t="shared" si="6"/>
        <v>0</v>
      </c>
      <c r="P55" s="203">
        <f>O55*'Cost Estimates'!C12</f>
        <v>0</v>
      </c>
      <c r="Q55" s="205">
        <f>'PDA Numbers'!T58</f>
        <v>0</v>
      </c>
      <c r="R55" s="200">
        <f t="shared" si="7"/>
        <v>0</v>
      </c>
      <c r="S55" s="203" t="e">
        <f>R55*'Cost Estimates'!C14</f>
        <v>#DIV/0!</v>
      </c>
      <c r="T55" s="181" t="e">
        <f t="shared" si="8"/>
        <v>#DIV/0!</v>
      </c>
      <c r="U55" s="205">
        <f>'PDA Numbers'!U58</f>
        <v>0</v>
      </c>
      <c r="V55" s="200">
        <f t="shared" si="14"/>
        <v>0</v>
      </c>
      <c r="W55" s="201">
        <f>V55*'Cost Estimates'!C20</f>
        <v>0</v>
      </c>
      <c r="X55" s="204">
        <f>'PDA Numbers'!V58</f>
        <v>0</v>
      </c>
      <c r="Y55" s="200">
        <f t="shared" si="9"/>
        <v>0</v>
      </c>
      <c r="Z55" s="203">
        <f>Y55*'Cost Estimates'!C21</f>
        <v>0</v>
      </c>
      <c r="AA55" s="207">
        <f t="shared" si="10"/>
        <v>0</v>
      </c>
      <c r="AB55" s="208">
        <f t="shared" si="11"/>
        <v>0</v>
      </c>
      <c r="AC55" s="208">
        <f t="shared" si="12"/>
        <v>0</v>
      </c>
      <c r="AD55" s="209" t="e">
        <f t="shared" si="15"/>
        <v>#DIV/0!</v>
      </c>
    </row>
    <row r="56" spans="1:30" ht="16" thickBot="1" x14ac:dyDescent="0.4">
      <c r="A56" s="199" t="str">
        <f>'PDA Numbers'!A59</f>
        <v>TOTAL/AVERAGE</v>
      </c>
      <c r="B56" s="240">
        <f t="shared" ref="B56:S56" si="16">SUM(B5:B55)</f>
        <v>0</v>
      </c>
      <c r="C56" s="210">
        <f t="shared" si="16"/>
        <v>0</v>
      </c>
      <c r="D56" s="211">
        <f t="shared" si="16"/>
        <v>0</v>
      </c>
      <c r="E56" s="212">
        <f t="shared" si="16"/>
        <v>0</v>
      </c>
      <c r="F56" s="210">
        <f t="shared" si="16"/>
        <v>0</v>
      </c>
      <c r="G56" s="213">
        <f t="shared" si="16"/>
        <v>0</v>
      </c>
      <c r="H56" s="214">
        <f t="shared" si="16"/>
        <v>0</v>
      </c>
      <c r="I56" s="210">
        <f t="shared" si="16"/>
        <v>0</v>
      </c>
      <c r="J56" s="211">
        <f t="shared" si="16"/>
        <v>0</v>
      </c>
      <c r="K56" s="215">
        <f>SUM(K5:K55)</f>
        <v>0</v>
      </c>
      <c r="L56" s="216">
        <f>SUM(L5:L55)</f>
        <v>0</v>
      </c>
      <c r="M56" s="217">
        <f>SUM(M5:M55)</f>
        <v>0</v>
      </c>
      <c r="N56" s="218">
        <f t="shared" si="16"/>
        <v>0</v>
      </c>
      <c r="O56" s="210">
        <f t="shared" si="16"/>
        <v>0</v>
      </c>
      <c r="P56" s="213">
        <f t="shared" si="16"/>
        <v>0</v>
      </c>
      <c r="Q56" s="219">
        <f t="shared" si="16"/>
        <v>0</v>
      </c>
      <c r="R56" s="210">
        <f t="shared" si="16"/>
        <v>0</v>
      </c>
      <c r="S56" s="213" t="e">
        <f t="shared" si="16"/>
        <v>#DIV/0!</v>
      </c>
      <c r="T56" s="206" t="e">
        <f>SUM(D56+G56+J56+M56+P56+S56)</f>
        <v>#DIV/0!</v>
      </c>
      <c r="U56" s="219">
        <f t="shared" ref="U56:Z56" si="17">SUM(U5:U55)</f>
        <v>0</v>
      </c>
      <c r="V56" s="210">
        <f t="shared" si="17"/>
        <v>0</v>
      </c>
      <c r="W56" s="211">
        <f t="shared" si="17"/>
        <v>0</v>
      </c>
      <c r="X56" s="218">
        <f t="shared" si="17"/>
        <v>0</v>
      </c>
      <c r="Y56" s="210">
        <f t="shared" si="17"/>
        <v>0</v>
      </c>
      <c r="Z56" s="213">
        <f t="shared" si="17"/>
        <v>0</v>
      </c>
      <c r="AA56" s="207">
        <f t="shared" si="10"/>
        <v>0</v>
      </c>
      <c r="AB56" s="208">
        <f t="shared" si="11"/>
        <v>0</v>
      </c>
      <c r="AC56" s="208">
        <f t="shared" si="12"/>
        <v>0</v>
      </c>
      <c r="AD56" s="209" t="e">
        <f t="shared" si="15"/>
        <v>#DIV/0!</v>
      </c>
    </row>
  </sheetData>
  <sheetProtection password="DC87" sheet="1" objects="1" scenarios="1"/>
  <mergeCells count="12">
    <mergeCell ref="AD2:AD4"/>
    <mergeCell ref="Q3:S3"/>
    <mergeCell ref="B2:T2"/>
    <mergeCell ref="B3:G3"/>
    <mergeCell ref="H3:P3"/>
    <mergeCell ref="A1:M1"/>
    <mergeCell ref="U2:AC2"/>
    <mergeCell ref="U3:Z3"/>
    <mergeCell ref="AB3:AC3"/>
    <mergeCell ref="T3:T4"/>
    <mergeCell ref="AA3:AA4"/>
    <mergeCell ref="A2:A4"/>
  </mergeCells>
  <phoneticPr fontId="3" type="noConversion"/>
  <pageMargins left="0.75" right="0.75" top="1" bottom="1" header="0.5" footer="0.5"/>
  <pageSetup paperSize="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9"/>
  <sheetViews>
    <sheetView zoomScale="70" zoomScaleNormal="70" workbookViewId="0">
      <selection activeCell="B5" sqref="B5"/>
    </sheetView>
  </sheetViews>
  <sheetFormatPr defaultRowHeight="12.5" x14ac:dyDescent="0.25"/>
  <cols>
    <col min="1" max="1" width="62.81640625" customWidth="1"/>
    <col min="2" max="2" width="17.1796875" customWidth="1"/>
    <col min="3" max="3" width="21.26953125" customWidth="1"/>
    <col min="4" max="4" width="21.1796875" customWidth="1"/>
    <col min="5" max="5" width="24" style="96" customWidth="1"/>
    <col min="6" max="6" width="20.7265625" hidden="1" customWidth="1"/>
    <col min="7" max="10" width="9.1796875" hidden="1" customWidth="1"/>
    <col min="11" max="11" width="9.1796875" customWidth="1"/>
  </cols>
  <sheetData>
    <row r="1" spans="1:10" s="89" customFormat="1" ht="50.15" customHeight="1" thickBot="1" x14ac:dyDescent="0.3">
      <c r="A1" s="343" t="s">
        <v>109</v>
      </c>
      <c r="B1" s="344"/>
      <c r="C1" s="344"/>
      <c r="D1" s="344"/>
      <c r="E1" s="345"/>
      <c r="F1" s="88"/>
      <c r="G1" s="88"/>
      <c r="H1" s="88"/>
      <c r="I1" s="88"/>
      <c r="J1" s="88"/>
    </row>
    <row r="2" spans="1:10" ht="26.25" customHeight="1" x14ac:dyDescent="0.4">
      <c r="A2" s="97" t="s">
        <v>35</v>
      </c>
      <c r="B2" s="98">
        <f>'PDA Numbers'!B2:D2</f>
        <v>0</v>
      </c>
      <c r="C2" s="99"/>
      <c r="D2" s="99"/>
      <c r="E2" s="100"/>
      <c r="F2" s="10"/>
      <c r="G2" s="10"/>
      <c r="H2" s="10"/>
      <c r="I2" s="10"/>
      <c r="J2" s="10"/>
    </row>
    <row r="3" spans="1:10" ht="28.5" customHeight="1" x14ac:dyDescent="0.4">
      <c r="A3" s="101" t="s">
        <v>36</v>
      </c>
      <c r="B3" s="102">
        <f>'PDA Numbers'!B3:D3</f>
        <v>0</v>
      </c>
      <c r="C3" s="103"/>
      <c r="D3" s="103"/>
      <c r="E3" s="104"/>
      <c r="F3" s="10"/>
      <c r="G3" s="10"/>
      <c r="H3" s="10"/>
      <c r="I3" s="10"/>
      <c r="J3" s="10"/>
    </row>
    <row r="4" spans="1:10" ht="15.75" customHeight="1" thickBot="1" x14ac:dyDescent="0.45">
      <c r="A4" s="105"/>
      <c r="B4" s="106" t="s">
        <v>40</v>
      </c>
      <c r="C4" s="106"/>
      <c r="D4" s="106"/>
      <c r="E4" s="107"/>
      <c r="F4" s="10"/>
      <c r="G4" s="10"/>
      <c r="H4" s="10"/>
      <c r="I4" s="10"/>
      <c r="J4" s="10"/>
    </row>
    <row r="5" spans="1:10" s="89" customFormat="1" ht="50.15" customHeight="1" x14ac:dyDescent="0.25">
      <c r="A5" s="108" t="s">
        <v>20</v>
      </c>
      <c r="B5" s="109" t="s">
        <v>102</v>
      </c>
      <c r="C5" s="109" t="s">
        <v>29</v>
      </c>
      <c r="D5" s="109" t="s">
        <v>30</v>
      </c>
      <c r="E5" s="110" t="s">
        <v>32</v>
      </c>
      <c r="F5" s="88"/>
      <c r="G5" s="88"/>
      <c r="H5" s="88"/>
      <c r="I5" s="88"/>
      <c r="J5" s="88"/>
    </row>
    <row r="6" spans="1:10" s="89" customFormat="1" ht="25" customHeight="1" x14ac:dyDescent="0.25">
      <c r="A6" s="351" t="s">
        <v>31</v>
      </c>
      <c r="B6" s="352"/>
      <c r="C6" s="352"/>
      <c r="D6" s="353"/>
      <c r="E6" s="111">
        <f>ROUND(F6,0)</f>
        <v>0</v>
      </c>
      <c r="F6" s="92">
        <f>D7+D8</f>
        <v>0</v>
      </c>
      <c r="G6" s="88"/>
      <c r="H6" s="88"/>
      <c r="I6" s="88"/>
      <c r="J6" s="88"/>
    </row>
    <row r="7" spans="1:10" s="89" customFormat="1" ht="25" customHeight="1" x14ac:dyDescent="0.25">
      <c r="A7" s="112" t="s">
        <v>18</v>
      </c>
      <c r="B7" s="113">
        <f>'Cost Estimates by County'!C56</f>
        <v>0</v>
      </c>
      <c r="C7" s="114" t="e">
        <f>ROUND('PDA Numbers'!K59,0)</f>
        <v>#DIV/0!</v>
      </c>
      <c r="D7" s="94">
        <f>'PDA Numbers'!M59</f>
        <v>0</v>
      </c>
      <c r="E7" s="115"/>
      <c r="F7" s="88"/>
      <c r="G7" s="88"/>
      <c r="H7" s="88"/>
      <c r="I7" s="88"/>
      <c r="J7" s="88"/>
    </row>
    <row r="8" spans="1:10" s="89" customFormat="1" ht="25" customHeight="1" x14ac:dyDescent="0.25">
      <c r="A8" s="112" t="s">
        <v>23</v>
      </c>
      <c r="B8" s="113">
        <f>'Cost Estimates by County'!F56</f>
        <v>0</v>
      </c>
      <c r="C8" s="114" t="e">
        <f>ROUND('PDA Numbers'!K59,0)</f>
        <v>#DIV/0!</v>
      </c>
      <c r="D8" s="94">
        <f>'PDA Numbers'!N59</f>
        <v>0</v>
      </c>
      <c r="E8" s="115"/>
      <c r="F8" s="88"/>
      <c r="G8" s="88"/>
      <c r="H8" s="88"/>
      <c r="I8" s="88"/>
      <c r="J8" s="88"/>
    </row>
    <row r="9" spans="1:10" s="89" customFormat="1" ht="25" customHeight="1" x14ac:dyDescent="0.25">
      <c r="A9" s="351" t="s">
        <v>14</v>
      </c>
      <c r="B9" s="352"/>
      <c r="C9" s="352"/>
      <c r="D9" s="353"/>
      <c r="E9" s="116">
        <f>ROUND(F9,0)</f>
        <v>0</v>
      </c>
      <c r="F9" s="93">
        <f>D10+D11+D12</f>
        <v>0</v>
      </c>
      <c r="G9" s="88"/>
      <c r="H9" s="88"/>
      <c r="I9" s="88"/>
      <c r="J9" s="88"/>
    </row>
    <row r="10" spans="1:10" s="89" customFormat="1" ht="25" customHeight="1" x14ac:dyDescent="0.25">
      <c r="A10" s="112" t="s">
        <v>83</v>
      </c>
      <c r="B10" s="113">
        <f>'Cost Estimates by County'!I56</f>
        <v>0</v>
      </c>
      <c r="C10" s="94">
        <f>'Natl Avg Award Amt &amp; Comparison'!B11</f>
        <v>1500</v>
      </c>
      <c r="D10" s="94">
        <f>B10*C10</f>
        <v>0</v>
      </c>
      <c r="E10" s="115"/>
      <c r="F10" s="88"/>
      <c r="G10" s="88"/>
      <c r="H10" s="88"/>
      <c r="I10" s="88"/>
      <c r="J10" s="88"/>
    </row>
    <row r="11" spans="1:10" s="89" customFormat="1" ht="25" customHeight="1" x14ac:dyDescent="0.25">
      <c r="A11" s="112" t="s">
        <v>82</v>
      </c>
      <c r="B11" s="113">
        <f>'Cost Estimates by County'!L56</f>
        <v>0</v>
      </c>
      <c r="C11" s="94">
        <f>'Natl Avg Award Amt &amp; Comparison'!B2</f>
        <v>3587.86</v>
      </c>
      <c r="D11" s="94">
        <f>B11*C11</f>
        <v>0</v>
      </c>
      <c r="E11" s="115"/>
      <c r="F11" s="88"/>
      <c r="G11" s="88"/>
      <c r="H11" s="88"/>
      <c r="I11" s="88"/>
      <c r="J11" s="88"/>
    </row>
    <row r="12" spans="1:10" s="89" customFormat="1" ht="25" customHeight="1" x14ac:dyDescent="0.25">
      <c r="A12" s="112" t="s">
        <v>0</v>
      </c>
      <c r="B12" s="113">
        <f>'Cost Estimates by County'!O56</f>
        <v>0</v>
      </c>
      <c r="C12" s="94">
        <f>'Natl Avg Award Amt &amp; Comparison'!B8</f>
        <v>35500</v>
      </c>
      <c r="D12" s="94">
        <f>B12*C12</f>
        <v>0</v>
      </c>
      <c r="E12" s="115"/>
      <c r="F12" s="88"/>
      <c r="G12" s="88"/>
      <c r="H12" s="88"/>
      <c r="I12" s="88"/>
      <c r="J12" s="88"/>
    </row>
    <row r="13" spans="1:10" s="89" customFormat="1" ht="25" customHeight="1" x14ac:dyDescent="0.25">
      <c r="A13" s="351" t="s">
        <v>15</v>
      </c>
      <c r="B13" s="352"/>
      <c r="C13" s="352"/>
      <c r="D13" s="353"/>
      <c r="E13" s="116" t="e">
        <f>ROUND(F13,0)</f>
        <v>#DIV/0!</v>
      </c>
      <c r="F13" s="93" t="e">
        <f>D14</f>
        <v>#DIV/0!</v>
      </c>
      <c r="G13" s="88"/>
      <c r="H13" s="88"/>
      <c r="I13" s="88"/>
      <c r="J13" s="88"/>
    </row>
    <row r="14" spans="1:10" s="89" customFormat="1" ht="25" customHeight="1" x14ac:dyDescent="0.25">
      <c r="A14" s="112" t="s">
        <v>16</v>
      </c>
      <c r="B14" s="113">
        <f>'Cost Estimates by County'!R56</f>
        <v>0</v>
      </c>
      <c r="C14" s="94" t="e">
        <f>'Natl Avg Award Amt &amp; Comparison'!B13-C8</f>
        <v>#DIV/0!</v>
      </c>
      <c r="D14" s="94" t="e">
        <f>B14*C14</f>
        <v>#DIV/0!</v>
      </c>
      <c r="E14" s="117"/>
      <c r="F14" s="88"/>
      <c r="G14" s="88"/>
      <c r="H14" s="88"/>
      <c r="I14" s="88"/>
      <c r="J14" s="88"/>
    </row>
    <row r="15" spans="1:10" s="91" customFormat="1" ht="50.15" customHeight="1" x14ac:dyDescent="0.25">
      <c r="A15" s="118" t="s">
        <v>21</v>
      </c>
      <c r="B15" s="119">
        <f>B7+B10+B11+B12+B14</f>
        <v>0</v>
      </c>
      <c r="C15" s="120"/>
      <c r="D15" s="121" t="e">
        <f>ROUND((SUM(D6:D14)),0)</f>
        <v>#DIV/0!</v>
      </c>
      <c r="E15" s="122"/>
      <c r="F15" s="90"/>
      <c r="G15" s="90"/>
      <c r="H15" s="90"/>
      <c r="I15" s="90"/>
      <c r="J15" s="90"/>
    </row>
    <row r="16" spans="1:10" s="89" customFormat="1" ht="25" customHeight="1" thickBot="1" x14ac:dyDescent="0.3">
      <c r="A16" s="123" t="s">
        <v>39</v>
      </c>
      <c r="B16" s="124"/>
      <c r="C16" s="125" t="e">
        <f>ROUND(((D15)/(B7+B10+B11+B12+B14)),0)</f>
        <v>#DIV/0!</v>
      </c>
      <c r="D16" s="126"/>
      <c r="E16" s="127"/>
      <c r="F16" s="88"/>
      <c r="G16" s="88"/>
      <c r="H16" s="88"/>
      <c r="I16" s="88"/>
      <c r="J16" s="88"/>
    </row>
    <row r="17" spans="1:10" s="89" customFormat="1" ht="17.25" hidden="1" customHeight="1" x14ac:dyDescent="0.25">
      <c r="A17" s="128"/>
      <c r="B17" s="129"/>
      <c r="C17" s="129"/>
      <c r="D17" s="129"/>
      <c r="E17" s="130"/>
      <c r="F17" s="88"/>
      <c r="G17" s="88"/>
      <c r="H17" s="88"/>
      <c r="I17" s="88"/>
      <c r="J17" s="88"/>
    </row>
    <row r="18" spans="1:10" s="89" customFormat="1" ht="11.25" hidden="1" customHeight="1" thickBot="1" x14ac:dyDescent="0.3">
      <c r="A18" s="131"/>
      <c r="B18" s="132"/>
      <c r="C18" s="132"/>
      <c r="D18" s="132"/>
      <c r="E18" s="130"/>
      <c r="F18" s="88"/>
      <c r="G18" s="88"/>
      <c r="H18" s="88"/>
      <c r="I18" s="88"/>
      <c r="J18" s="88"/>
    </row>
    <row r="19" spans="1:10" s="89" customFormat="1" ht="50.15" customHeight="1" x14ac:dyDescent="0.25">
      <c r="A19" s="133" t="s">
        <v>19</v>
      </c>
      <c r="B19" s="109" t="s">
        <v>96</v>
      </c>
      <c r="C19" s="109" t="s">
        <v>29</v>
      </c>
      <c r="D19" s="109" t="s">
        <v>30</v>
      </c>
      <c r="E19" s="134" t="s">
        <v>32</v>
      </c>
      <c r="F19" s="88"/>
      <c r="G19" s="88"/>
      <c r="H19" s="88"/>
      <c r="I19" s="88"/>
      <c r="J19" s="88"/>
    </row>
    <row r="20" spans="1:10" s="89" customFormat="1" ht="21" customHeight="1" x14ac:dyDescent="0.25">
      <c r="A20" s="112" t="s">
        <v>24</v>
      </c>
      <c r="B20" s="113">
        <f>'Cost Estimates by County'!V56</f>
        <v>0</v>
      </c>
      <c r="C20" s="94">
        <f>'Natl Avg Award Amt &amp; Comparison'!B5</f>
        <v>1329.31</v>
      </c>
      <c r="D20" s="135">
        <f>B20*C20</f>
        <v>0</v>
      </c>
      <c r="E20" s="136"/>
      <c r="F20" s="88"/>
      <c r="G20" s="88"/>
      <c r="H20" s="88"/>
      <c r="I20" s="88"/>
      <c r="J20" s="88"/>
    </row>
    <row r="21" spans="1:10" s="89" customFormat="1" ht="20.25" customHeight="1" x14ac:dyDescent="0.25">
      <c r="A21" s="112" t="s">
        <v>25</v>
      </c>
      <c r="B21" s="113">
        <v>0</v>
      </c>
      <c r="C21" s="94">
        <f>'Natl Avg Award Amt &amp; Comparison'!B5</f>
        <v>1329.31</v>
      </c>
      <c r="D21" s="137">
        <f>B21*C21</f>
        <v>0</v>
      </c>
      <c r="E21" s="138"/>
      <c r="F21" s="88"/>
      <c r="G21" s="88"/>
      <c r="H21" s="88"/>
      <c r="I21" s="88"/>
      <c r="J21" s="88"/>
    </row>
    <row r="22" spans="1:10" s="91" customFormat="1" ht="50.15" customHeight="1" x14ac:dyDescent="0.25">
      <c r="A22" s="139" t="s">
        <v>4</v>
      </c>
      <c r="B22" s="119">
        <f>B20+B21</f>
        <v>0</v>
      </c>
      <c r="C22" s="119"/>
      <c r="D22" s="140">
        <f>ROUND(((B20*C20)+(B21*C21)),0)</f>
        <v>0</v>
      </c>
      <c r="E22" s="141">
        <f>D22</f>
        <v>0</v>
      </c>
      <c r="F22" s="90"/>
      <c r="G22" s="90"/>
      <c r="H22" s="90"/>
      <c r="I22" s="90"/>
      <c r="J22" s="90"/>
    </row>
    <row r="23" spans="1:10" s="89" customFormat="1" ht="20.25" customHeight="1" x14ac:dyDescent="0.25">
      <c r="A23" s="142" t="s">
        <v>33</v>
      </c>
      <c r="B23" s="143"/>
      <c r="C23" s="144">
        <f>ROUND((D22*0.75),0)</f>
        <v>0</v>
      </c>
      <c r="D23" s="145"/>
      <c r="E23" s="146"/>
      <c r="F23" s="88"/>
      <c r="G23" s="88"/>
      <c r="H23" s="88"/>
      <c r="I23" s="88"/>
      <c r="J23" s="88"/>
    </row>
    <row r="24" spans="1:10" s="89" customFormat="1" ht="20.25" customHeight="1" x14ac:dyDescent="0.25">
      <c r="A24" s="142" t="s">
        <v>34</v>
      </c>
      <c r="B24" s="147"/>
      <c r="C24" s="144">
        <f>ROUND((D22*0.25),0)</f>
        <v>0</v>
      </c>
      <c r="D24" s="148"/>
      <c r="E24" s="149"/>
      <c r="F24" s="88"/>
      <c r="G24" s="88"/>
      <c r="H24" s="88"/>
      <c r="I24" s="88"/>
      <c r="J24" s="88"/>
    </row>
    <row r="25" spans="1:10" s="89" customFormat="1" ht="20.25" customHeight="1" thickBot="1" x14ac:dyDescent="0.3">
      <c r="A25" s="150" t="s">
        <v>26</v>
      </c>
      <c r="B25" s="151"/>
      <c r="C25" s="152" t="e">
        <f>ROUND((D22/(B20+B21)),0)</f>
        <v>#DIV/0!</v>
      </c>
      <c r="D25" s="153"/>
      <c r="E25" s="154"/>
      <c r="F25" s="88"/>
      <c r="G25" s="88"/>
      <c r="H25" s="88"/>
      <c r="I25" s="88"/>
      <c r="J25" s="88"/>
    </row>
    <row r="26" spans="1:10" s="89" customFormat="1" ht="16" thickBot="1" x14ac:dyDescent="0.3">
      <c r="A26" s="155"/>
      <c r="B26" s="156"/>
      <c r="C26" s="156"/>
      <c r="D26" s="132"/>
      <c r="E26" s="149"/>
      <c r="F26" s="88"/>
      <c r="G26" s="88"/>
      <c r="H26" s="88"/>
      <c r="I26" s="88"/>
      <c r="J26" s="88"/>
    </row>
    <row r="27" spans="1:10" s="91" customFormat="1" ht="50.15" customHeight="1" thickBot="1" x14ac:dyDescent="0.3">
      <c r="A27" s="348" t="s">
        <v>38</v>
      </c>
      <c r="B27" s="349"/>
      <c r="C27" s="350"/>
      <c r="D27" s="346" t="e">
        <f>ROUND(((D15)+(D22*0.75)),0)</f>
        <v>#DIV/0!</v>
      </c>
      <c r="E27" s="347"/>
      <c r="F27" s="90"/>
      <c r="G27" s="90"/>
      <c r="H27" s="90"/>
      <c r="I27" s="90"/>
      <c r="J27" s="90"/>
    </row>
    <row r="28" spans="1:10" x14ac:dyDescent="0.25">
      <c r="A28" s="10"/>
      <c r="B28" s="10"/>
      <c r="C28" s="10"/>
      <c r="D28" s="12"/>
      <c r="E28" s="95"/>
      <c r="F28" s="10"/>
      <c r="G28" s="10"/>
      <c r="H28" s="10"/>
      <c r="I28" s="10"/>
      <c r="J28" s="10"/>
    </row>
    <row r="29" spans="1:10" x14ac:dyDescent="0.25">
      <c r="A29" s="10"/>
      <c r="B29" s="10"/>
      <c r="C29" s="10"/>
      <c r="D29" s="10"/>
      <c r="E29" s="95"/>
      <c r="F29" s="10"/>
      <c r="G29" s="10"/>
      <c r="H29" s="10"/>
      <c r="I29" s="10"/>
      <c r="J29" s="10"/>
    </row>
    <row r="30" spans="1:10" x14ac:dyDescent="0.25">
      <c r="A30" s="10"/>
      <c r="B30" s="10"/>
      <c r="C30" s="10"/>
      <c r="D30" s="10"/>
      <c r="E30" s="95"/>
      <c r="F30" s="10"/>
      <c r="G30" s="10"/>
      <c r="H30" s="10"/>
      <c r="I30" s="10"/>
      <c r="J30" s="10"/>
    </row>
    <row r="31" spans="1:10" x14ac:dyDescent="0.25">
      <c r="A31" s="10"/>
      <c r="B31" s="10"/>
      <c r="C31" s="10"/>
      <c r="D31" s="10"/>
      <c r="E31" s="95"/>
      <c r="F31" s="10"/>
      <c r="G31" s="10"/>
      <c r="H31" s="10"/>
      <c r="I31" s="10"/>
      <c r="J31" s="10"/>
    </row>
    <row r="32" spans="1:10" x14ac:dyDescent="0.25">
      <c r="A32" s="10"/>
      <c r="B32" s="10"/>
      <c r="C32" s="10"/>
      <c r="D32" s="10"/>
      <c r="E32" s="95"/>
      <c r="F32" s="10"/>
      <c r="G32" s="10"/>
      <c r="H32" s="10"/>
      <c r="I32" s="10"/>
      <c r="J32" s="10"/>
    </row>
    <row r="33" spans="1:10" x14ac:dyDescent="0.25">
      <c r="A33" s="10"/>
      <c r="B33" s="10"/>
      <c r="C33" s="10"/>
      <c r="D33" s="10"/>
      <c r="E33" s="95"/>
      <c r="F33" s="10"/>
      <c r="G33" s="10"/>
      <c r="H33" s="10"/>
      <c r="I33" s="10"/>
      <c r="J33" s="10"/>
    </row>
    <row r="34" spans="1:10" x14ac:dyDescent="0.25">
      <c r="A34" s="10"/>
      <c r="B34" s="10"/>
      <c r="C34" s="10"/>
      <c r="D34" s="10"/>
      <c r="E34" s="95"/>
      <c r="F34" s="10"/>
      <c r="G34" s="10"/>
      <c r="H34" s="10"/>
      <c r="I34" s="10"/>
      <c r="J34" s="10"/>
    </row>
    <row r="35" spans="1:10" x14ac:dyDescent="0.25">
      <c r="A35" s="10"/>
      <c r="B35" s="10"/>
      <c r="C35" s="10"/>
      <c r="D35" s="10"/>
      <c r="E35" s="95"/>
      <c r="F35" s="10"/>
      <c r="G35" s="10"/>
      <c r="H35" s="10"/>
      <c r="I35" s="10"/>
      <c r="J35" s="10"/>
    </row>
    <row r="36" spans="1:10" x14ac:dyDescent="0.25">
      <c r="A36" s="10"/>
      <c r="B36" s="10"/>
      <c r="C36" s="10"/>
      <c r="D36" s="10"/>
      <c r="E36" s="95"/>
      <c r="F36" s="10"/>
      <c r="G36" s="10"/>
      <c r="H36" s="10"/>
      <c r="I36" s="10"/>
      <c r="J36" s="10"/>
    </row>
    <row r="37" spans="1:10" x14ac:dyDescent="0.25">
      <c r="A37" s="10"/>
      <c r="B37" s="10"/>
      <c r="C37" s="10"/>
      <c r="D37" s="10"/>
      <c r="E37" s="95"/>
      <c r="F37" s="10"/>
      <c r="G37" s="10"/>
      <c r="H37" s="10"/>
      <c r="I37" s="10"/>
      <c r="J37" s="10"/>
    </row>
    <row r="38" spans="1:10" x14ac:dyDescent="0.25">
      <c r="A38" s="10"/>
      <c r="B38" s="10"/>
      <c r="C38" s="10"/>
      <c r="D38" s="10"/>
      <c r="E38" s="95"/>
      <c r="F38" s="10"/>
      <c r="G38" s="10"/>
      <c r="H38" s="10"/>
      <c r="I38" s="10"/>
      <c r="J38" s="10"/>
    </row>
    <row r="39" spans="1:10" x14ac:dyDescent="0.25">
      <c r="I39" s="10"/>
      <c r="J39" s="10"/>
    </row>
  </sheetData>
  <sheetProtection algorithmName="SHA-512" hashValue="42u/zCMFKDlYyc8OoiANhMC9Jz9/w1WbTEB3hZ8+TLgiLFiVpuXji127H/MbdGqIfQDgr3ycRtetmltzqLh9Zw==" saltValue="XxQpssMTDzgliHAgtJOEnQ==" spinCount="100000" sheet="1" objects="1" scenarios="1"/>
  <mergeCells count="6">
    <mergeCell ref="A1:E1"/>
    <mergeCell ref="D27:E27"/>
    <mergeCell ref="A27:C27"/>
    <mergeCell ref="A6:D6"/>
    <mergeCell ref="A9:D9"/>
    <mergeCell ref="A13:D13"/>
  </mergeCells>
  <phoneticPr fontId="3" type="noConversion"/>
  <pageMargins left="0.75" right="0.75" top="0.79" bottom="1" header="0.5" footer="0.5"/>
  <pageSetup scale="67"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B05F26B33C3649BD76E22CA1B2900E" ma:contentTypeVersion="5" ma:contentTypeDescription="Create a new document." ma:contentTypeScope="" ma:versionID="2173ffcfb94020fa8255c11564cef12c">
  <xsd:schema xmlns:xsd="http://www.w3.org/2001/XMLSchema" xmlns:xs="http://www.w3.org/2001/XMLSchema" xmlns:p="http://schemas.microsoft.com/office/2006/metadata/properties" xmlns:ns1="http://schemas.microsoft.com/sharepoint/v3" targetNamespace="http://schemas.microsoft.com/office/2006/metadata/properties" ma:root="true" ma:fieldsID="47929577c2faa005c23d94a95a31ee7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68ddf3f-b77f-46a0-9295-2b9495b51427" ContentTypeId="0x0101" PreviousValue="false"/>
</file>

<file path=customXml/itemProps1.xml><?xml version="1.0" encoding="utf-8"?>
<ds:datastoreItem xmlns:ds="http://schemas.openxmlformats.org/officeDocument/2006/customXml" ds:itemID="{5D4D03DB-029A-4F1F-9940-3C22A45D608F}">
  <ds:schemaRefs>
    <ds:schemaRef ds:uri="http://schemas.microsoft.com/sharepoint/v3/contenttype/forms"/>
  </ds:schemaRefs>
</ds:datastoreItem>
</file>

<file path=customXml/itemProps2.xml><?xml version="1.0" encoding="utf-8"?>
<ds:datastoreItem xmlns:ds="http://schemas.openxmlformats.org/officeDocument/2006/customXml" ds:itemID="{5F44174C-54E4-475C-8151-9E37A6D374BE}">
  <ds:schemaRefs>
    <ds:schemaRef ds:uri="http://purl.org/dc/elements/1.1/"/>
    <ds:schemaRef ds:uri="http://schemas.microsoft.com/office/2006/documentManagement/types"/>
    <ds:schemaRef ds:uri="http://purl.org/dc/dcmitype/"/>
    <ds:schemaRef ds:uri="http://schemas.microsoft.com/sharepoint/v3"/>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9A4B7180-CBA6-45F6-A563-25037C5C3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E9579F-81B2-4C00-81D1-B31B6B67EE7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PDA Numbers</vt:lpstr>
      <vt:lpstr>Average Award Amounts</vt:lpstr>
      <vt:lpstr>Natl Avg Award Amt &amp; Comparison</vt:lpstr>
      <vt:lpstr>Cost Estimates by County</vt:lpstr>
      <vt:lpstr>Cost Estimates</vt:lpstr>
      <vt:lpstr>Counties</vt:lpstr>
      <vt:lpstr>INTY</vt:lpstr>
      <vt:lpstr>'Average Award Amounts'!Print_Area</vt:lpstr>
      <vt:lpstr>'Cost Estimates'!Print_Area</vt:lpstr>
      <vt:lpstr>'Natl Avg Award Amt &amp; Comparison'!Print_Area</vt:lpstr>
      <vt:lpstr>'PDA Numbers'!Print_Area</vt:lpstr>
      <vt:lpstr>'PDA Numbers'!Print_Titles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 Cost Projection Workbook</dc:title>
  <dc:creator>FEMA</dc:creator>
  <cp:lastModifiedBy>Lohman, Angela</cp:lastModifiedBy>
  <cp:lastPrinted>2011-04-20T14:40:31Z</cp:lastPrinted>
  <dcterms:created xsi:type="dcterms:W3CDTF">2006-11-27T16:43:08Z</dcterms:created>
  <dcterms:modified xsi:type="dcterms:W3CDTF">2019-11-04T16:36:19Z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412611146</vt:i4>
  </property>
  <property fmtid="{D5CDD505-2E9C-101B-9397-08002B2CF9AE}" pid="3" name="_NewReviewCycle">
    <vt:lpwstr/>
  </property>
  <property fmtid="{D5CDD505-2E9C-101B-9397-08002B2CF9AE}" pid="4" name="ContentTypeId">
    <vt:lpwstr>0x010100EFB05F26B33C3649BD76E22CA1B2900E</vt:lpwstr>
  </property>
</Properties>
</file>